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uario\Documents\campusvirtual\documentation\static\requirements\"/>
    </mc:Choice>
  </mc:AlternateContent>
  <xr:revisionPtr revIDLastSave="0" documentId="13_ncr:20001_{2D37F1C7-840F-4FF3-8B0A-90096E15D2A8}" xr6:coauthVersionLast="47" xr6:coauthVersionMax="47" xr10:uidLastSave="{00000000-0000-0000-0000-000000000000}"/>
  <bookViews>
    <workbookView xWindow="-110" yWindow="-110" windowWidth="25820" windowHeight="15500" tabRatio="500" activeTab="2" xr2:uid="{00000000-000D-0000-FFFF-FFFF00000000}"/>
  </bookViews>
  <sheets>
    <sheet name="RFC " sheetId="1" r:id="rId1"/>
    <sheet name="Hoja1" sheetId="2" state="hidden" r:id="rId2"/>
    <sheet name="Implementación" sheetId="3" r:id="rId3"/>
    <sheet name="Rollback" sheetId="4" r:id="rId4"/>
    <sheet name="Matriz" sheetId="5" r:id="rId5"/>
    <sheet name="Glosario" sheetId="6" r:id="rId6"/>
    <sheet name="Listas" sheetId="7" state="hidden" r:id="rId7"/>
  </sheets>
  <definedNames>
    <definedName name="a.__Actividad_critica">Matriz!$E$12</definedName>
    <definedName name="a.__Misión_critica" localSheetId="4">Matriz!$E$12</definedName>
    <definedName name="ALMACENAMIENTO">Matriz!$D$28:$D$44</definedName>
    <definedName name="AMBIENTE">Implementación!$D$70:$D$72</definedName>
    <definedName name="APLICATIVOSOX">#REF!</definedName>
    <definedName name="_xlnm.Print_Area" localSheetId="0">'RFC '!$B$1:$M$49</definedName>
    <definedName name="CambioSoft">#REF!</definedName>
    <definedName name="CLASE">Listas!$A$2:$A$4</definedName>
    <definedName name="ELEMENTOSIC">Matriz!$C$27:$C$44</definedName>
    <definedName name="Enrutador">Matriz!$C$27:$C$48</definedName>
    <definedName name="Equipo">#REF!</definedName>
    <definedName name="hola">Matriz!$C$27:$C$44</definedName>
    <definedName name="IMPACTO" localSheetId="3">Listas!#REF!</definedName>
    <definedName name="IMPACTO">Listas!#REF!</definedName>
    <definedName name="IMPACTO1">#REF!</definedName>
    <definedName name="Lista">Matriz!$C$26</definedName>
    <definedName name="Marca">#REF!</definedName>
    <definedName name="matriximpp">Matriz!$AW$10:$AX$29</definedName>
    <definedName name="MATRIZ">'RFC '!#REF!</definedName>
    <definedName name="OTRO">Matriz!$F$28:$F$44</definedName>
    <definedName name="PRIORIDAD" localSheetId="3">Listas!#REF!</definedName>
    <definedName name="PRIORIDAD">Listas!#REF!</definedName>
    <definedName name="RAZON">Listas!$B$2:$B$9</definedName>
    <definedName name="RIESGO" localSheetId="3">Listas!#REF!</definedName>
    <definedName name="RIESGO">Listas!#REF!</definedName>
    <definedName name="SEGURIDAD">Matriz!$E$28:$E$44</definedName>
    <definedName name="SISTEMAS">Listas!$D$2:$D$40</definedName>
    <definedName name="TIEMPO">Listas!$C$2:$C$6</definedName>
    <definedName name="tipocambio">#REF!</definedName>
    <definedName name="_xlnm.Print_Titles" localSheetId="0">'RFC '!$2:$3</definedName>
    <definedName name="Ubicacion">#REF!</definedName>
  </definedNames>
  <calcPr calcId="191029" iterateDelta="1E-4"/>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3" i="4" l="1"/>
  <c r="B12" i="4"/>
  <c r="AW16" i="5"/>
  <c r="AW15" i="5"/>
  <c r="F15" i="5"/>
  <c r="F14" i="5"/>
  <c r="F13" i="5"/>
  <c r="F11" i="5"/>
  <c r="C8" i="5"/>
  <c r="E6" i="5"/>
  <c r="C6" i="5"/>
  <c r="F6" i="3" s="1"/>
  <c r="F6" i="4" s="1"/>
  <c r="AW5" i="5"/>
  <c r="AW4" i="5"/>
  <c r="AW2" i="5"/>
  <c r="AW1" i="5"/>
  <c r="F12" i="5" s="1"/>
  <c r="F66" i="4"/>
  <c r="F65" i="4"/>
  <c r="F63" i="4"/>
  <c r="F64" i="4" s="1"/>
  <c r="B20" i="4"/>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I6" i="4"/>
  <c r="F66" i="3"/>
  <c r="K12" i="1" s="1"/>
  <c r="F65" i="3"/>
  <c r="F63" i="3"/>
  <c r="M60" i="3"/>
  <c r="L60" i="3"/>
  <c r="K60" i="3"/>
  <c r="J60" i="3"/>
  <c r="M59" i="3"/>
  <c r="L59" i="3"/>
  <c r="K59" i="3"/>
  <c r="J59" i="3"/>
  <c r="M58" i="3"/>
  <c r="L58" i="3"/>
  <c r="K58" i="3"/>
  <c r="J58" i="3"/>
  <c r="M57" i="3"/>
  <c r="L57" i="3"/>
  <c r="K57" i="3"/>
  <c r="J57" i="3"/>
  <c r="M56" i="3"/>
  <c r="L56" i="3"/>
  <c r="K56" i="3"/>
  <c r="J56" i="3"/>
  <c r="M55" i="3"/>
  <c r="L55" i="3"/>
  <c r="K55" i="3"/>
  <c r="J55" i="3"/>
  <c r="M54" i="3"/>
  <c r="L54" i="3"/>
  <c r="K54" i="3"/>
  <c r="J54" i="3"/>
  <c r="M53" i="3"/>
  <c r="L53" i="3"/>
  <c r="K53" i="3"/>
  <c r="J53" i="3"/>
  <c r="M52" i="3"/>
  <c r="L52" i="3"/>
  <c r="K52" i="3"/>
  <c r="J52" i="3"/>
  <c r="M51" i="3"/>
  <c r="L51" i="3"/>
  <c r="K51" i="3"/>
  <c r="J51" i="3"/>
  <c r="M50" i="3"/>
  <c r="L50" i="3"/>
  <c r="K50" i="3"/>
  <c r="J50" i="3"/>
  <c r="M49" i="3"/>
  <c r="L49" i="3"/>
  <c r="K49" i="3"/>
  <c r="J49" i="3"/>
  <c r="M48" i="3"/>
  <c r="L48" i="3"/>
  <c r="K48" i="3"/>
  <c r="J48" i="3"/>
  <c r="M47" i="3"/>
  <c r="L47" i="3"/>
  <c r="K47" i="3"/>
  <c r="J47" i="3"/>
  <c r="M46" i="3"/>
  <c r="L46" i="3"/>
  <c r="K46" i="3"/>
  <c r="J46" i="3"/>
  <c r="M45" i="3"/>
  <c r="L45" i="3"/>
  <c r="K45" i="3"/>
  <c r="J45" i="3"/>
  <c r="M44" i="3"/>
  <c r="L44" i="3"/>
  <c r="K44" i="3"/>
  <c r="J44" i="3"/>
  <c r="M43" i="3"/>
  <c r="L43" i="3"/>
  <c r="K43" i="3"/>
  <c r="J43" i="3"/>
  <c r="M42" i="3"/>
  <c r="L42" i="3"/>
  <c r="K42" i="3"/>
  <c r="J42" i="3"/>
  <c r="M41" i="3"/>
  <c r="L41" i="3"/>
  <c r="K41" i="3"/>
  <c r="J41" i="3"/>
  <c r="M40" i="3"/>
  <c r="L40" i="3"/>
  <c r="K40" i="3"/>
  <c r="J40" i="3"/>
  <c r="M39" i="3"/>
  <c r="L39" i="3"/>
  <c r="K39" i="3"/>
  <c r="J39" i="3"/>
  <c r="M38" i="3"/>
  <c r="L38" i="3"/>
  <c r="K38" i="3"/>
  <c r="J38" i="3"/>
  <c r="M37" i="3"/>
  <c r="L37" i="3"/>
  <c r="K37" i="3"/>
  <c r="J37" i="3"/>
  <c r="M36" i="3"/>
  <c r="L36" i="3"/>
  <c r="K36" i="3"/>
  <c r="J36" i="3"/>
  <c r="M35" i="3"/>
  <c r="L35" i="3"/>
  <c r="K35" i="3"/>
  <c r="J35" i="3"/>
  <c r="M34" i="3"/>
  <c r="L34" i="3"/>
  <c r="K34" i="3"/>
  <c r="J34" i="3"/>
  <c r="M33" i="3"/>
  <c r="L33" i="3"/>
  <c r="K33" i="3"/>
  <c r="J33" i="3"/>
  <c r="M32" i="3"/>
  <c r="L32" i="3"/>
  <c r="K32" i="3"/>
  <c r="J32" i="3"/>
  <c r="M31" i="3"/>
  <c r="L31" i="3"/>
  <c r="K31" i="3"/>
  <c r="J31" i="3"/>
  <c r="M30" i="3"/>
  <c r="L30" i="3"/>
  <c r="K30" i="3"/>
  <c r="J30" i="3"/>
  <c r="M29" i="3"/>
  <c r="L29" i="3"/>
  <c r="K29" i="3"/>
  <c r="J29" i="3"/>
  <c r="M28" i="3"/>
  <c r="L28" i="3"/>
  <c r="K28" i="3"/>
  <c r="J28" i="3"/>
  <c r="M27" i="3"/>
  <c r="L27" i="3"/>
  <c r="K27" i="3"/>
  <c r="J27" i="3"/>
  <c r="M26" i="3"/>
  <c r="L26" i="3"/>
  <c r="K26" i="3"/>
  <c r="J26" i="3"/>
  <c r="M25" i="3"/>
  <c r="L25" i="3"/>
  <c r="K25" i="3"/>
  <c r="J25" i="3"/>
  <c r="M24" i="3"/>
  <c r="L24" i="3"/>
  <c r="M23" i="3"/>
  <c r="L23" i="3"/>
  <c r="M22" i="3"/>
  <c r="L22" i="3"/>
  <c r="M21" i="3"/>
  <c r="L21" i="3"/>
  <c r="M20" i="3"/>
  <c r="L20" i="3"/>
  <c r="M19" i="3"/>
  <c r="L19" i="3"/>
  <c r="M18" i="3"/>
  <c r="L18" i="3"/>
  <c r="M17" i="3"/>
  <c r="L17" i="3"/>
  <c r="M16" i="3"/>
  <c r="L16" i="3"/>
  <c r="M15" i="3"/>
  <c r="L15" i="3"/>
  <c r="M14" i="3"/>
  <c r="L14" i="3"/>
  <c r="M13" i="3"/>
  <c r="L13" i="3"/>
  <c r="M12" i="3"/>
  <c r="L12" i="3"/>
  <c r="B12" i="3"/>
  <c r="B13" i="3" s="1"/>
  <c r="B15" i="3" s="1"/>
  <c r="B16" i="3" s="1"/>
  <c r="B17" i="3" s="1"/>
  <c r="B18" i="3" s="1"/>
  <c r="B19" i="3" s="1"/>
  <c r="B20" i="3" s="1"/>
  <c r="M11" i="3"/>
  <c r="L11" i="3"/>
  <c r="J11" i="3"/>
  <c r="F8" i="3"/>
  <c r="F8" i="4" s="1"/>
  <c r="F7" i="3"/>
  <c r="F7" i="4" s="1"/>
  <c r="C7" i="5" s="1"/>
  <c r="K6" i="3"/>
  <c r="B1" i="2"/>
  <c r="C1" i="2" s="1"/>
  <c r="A1" i="2"/>
  <c r="IS45" i="1"/>
  <c r="IS39" i="1"/>
  <c r="IS16" i="1"/>
  <c r="IS12" i="1"/>
  <c r="IS5" i="1"/>
  <c r="IS4" i="1"/>
  <c r="L12" i="1" l="1"/>
  <c r="F17" i="5"/>
  <c r="F16" i="5"/>
  <c r="P64" i="3"/>
  <c r="F64" i="3"/>
  <c r="M12" i="1"/>
  <c r="K11" i="3"/>
  <c r="J12" i="3" l="1"/>
  <c r="K12" i="3" s="1"/>
  <c r="F18" i="5"/>
  <c r="E17" i="1" s="1"/>
  <c r="L17" i="1"/>
  <c r="E1" i="2" s="1"/>
  <c r="B2" i="2" s="1"/>
  <c r="C2" i="2" s="1"/>
  <c r="F3" i="2" s="1"/>
  <c r="A2" i="2" s="1"/>
  <c r="J18" i="1"/>
  <c r="J13" i="3" l="1"/>
  <c r="K13" i="3" s="1"/>
  <c r="J14" i="3" l="1"/>
  <c r="K14" i="3" s="1"/>
  <c r="J15" i="3" s="1"/>
  <c r="K15" i="3" s="1"/>
  <c r="J16" i="3" l="1"/>
  <c r="K16" i="3" s="1"/>
  <c r="J17" i="3" l="1"/>
  <c r="K17" i="3" s="1"/>
  <c r="J18" i="3" s="1"/>
  <c r="K18" i="3" s="1"/>
  <c r="J19" i="3" s="1"/>
  <c r="K19" i="3" s="1"/>
  <c r="J20" i="3" l="1"/>
  <c r="K20" i="3" s="1"/>
  <c r="J21" i="3" l="1"/>
  <c r="K21" i="3" s="1"/>
  <c r="J22" i="3" s="1"/>
  <c r="K22" i="3" s="1"/>
  <c r="J23" i="3" s="1"/>
  <c r="K23" i="3" s="1"/>
  <c r="J24" i="3" s="1"/>
  <c r="K2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I10" authorId="0" shapeId="0" xr:uid="{00000000-0006-0000-0200-000001000000}">
      <text>
        <r>
          <rPr>
            <sz val="10"/>
            <rFont val="Arial"/>
            <family val="2"/>
          </rPr>
          <t>Autor:
Marcar con número las tareas que se realizan en la misma hora y fecha sin afectar el plan, se pueden tener varias actividades en paralelo ej (1,1,) (2,2,2)etc</t>
        </r>
      </text>
    </comment>
    <comment ref="J10" authorId="0" shapeId="0" xr:uid="{00000000-0006-0000-0200-000002000000}">
      <text>
        <r>
          <rPr>
            <sz val="10"/>
            <rFont val="Arial"/>
            <family val="2"/>
          </rPr>
          <t>Autor:
Fecha y hora  en que inicia cada la actividad, se coloca automático siempre que se marque en pestaña 'RFC' la fecha de ejecución.</t>
        </r>
      </text>
    </comment>
    <comment ref="K10" authorId="0" shapeId="0" xr:uid="{00000000-0006-0000-0200-000003000000}">
      <text>
        <r>
          <rPr>
            <sz val="10"/>
            <rFont val="Arial"/>
            <family val="2"/>
          </rPr>
          <t>Autor:
Fecha y hora  en que finaliza cada la actividad, se coloca automático cuando adiciona tiempo en columna H</t>
        </r>
      </text>
    </comment>
  </commentList>
</comments>
</file>

<file path=xl/sharedStrings.xml><?xml version="1.0" encoding="utf-8"?>
<sst xmlns="http://schemas.openxmlformats.org/spreadsheetml/2006/main" count="423" uniqueCount="285">
  <si>
    <t>FORMATO - REQUERIMIENTO DE CAMBIO (RFC)</t>
  </si>
  <si>
    <t>1. REGISTRO</t>
  </si>
  <si>
    <t>1.1  FECHA DE LA SOLICITUD:</t>
  </si>
  <si>
    <t>HORA DE LA SOLICITUD:</t>
  </si>
  <si>
    <t>1.2 INCIDENTE - FALLA No :</t>
  </si>
  <si>
    <t>N/A</t>
  </si>
  <si>
    <t>1.3 NÚMERO ID GESTIÓN DE CAMBIO: (*)</t>
  </si>
  <si>
    <t>Por asignar</t>
  </si>
  <si>
    <t>2. CLASIFICACIÓN DEL CAMBIO: (*)</t>
  </si>
  <si>
    <t>2.1  TIPO DE AMBIENTE</t>
  </si>
  <si>
    <t>Certificación</t>
  </si>
  <si>
    <t>Producción</t>
  </si>
  <si>
    <t>Prueba</t>
  </si>
  <si>
    <t>X</t>
  </si>
  <si>
    <t>3. CATEGORIA (*)</t>
  </si>
  <si>
    <t>4. AFECTACIÓN (*)</t>
  </si>
  <si>
    <t>Networking</t>
  </si>
  <si>
    <t>Almacenamiento</t>
  </si>
  <si>
    <t>Infraestructura seguridad</t>
  </si>
  <si>
    <t xml:space="preserve">
INDISPONIBILIDAD:
SI  X           NO</t>
  </si>
  <si>
    <t>TIEMPO INDISPONIBILIDAD EQUIPO (HH:mm:ss)</t>
  </si>
  <si>
    <t>TIEMPO INDISPONIBILIDAD SERVICIO (HH:mm:ss)</t>
  </si>
  <si>
    <t>TIEMPO MUERTO (HH:mm:ss)</t>
  </si>
  <si>
    <t>Procesamiento</t>
  </si>
  <si>
    <t xml:space="preserve">Hardware </t>
  </si>
  <si>
    <t>Bases de datos</t>
  </si>
  <si>
    <t>Correo (Servidor Exchange)</t>
  </si>
  <si>
    <t>Aplicaciones</t>
  </si>
  <si>
    <t>Otros</t>
  </si>
  <si>
    <t>Para otros indique cuales:</t>
  </si>
  <si>
    <t>5. TIPO DE CAMBIO : (*)</t>
  </si>
  <si>
    <t>6. EFECTO DEL CAMBIO : (*)</t>
  </si>
  <si>
    <t>7. FECHA DE EJECUCIÓN (*)</t>
  </si>
  <si>
    <t>DURACION ACTIVIDAD/HH:MM(*)</t>
  </si>
  <si>
    <t>ESTANDAR</t>
  </si>
  <si>
    <t>NORMAL
X</t>
  </si>
  <si>
    <t>URGENTE</t>
  </si>
  <si>
    <t>FECHA Y HORA DE INICIO:</t>
  </si>
  <si>
    <t>FECHA Y HORA DE FINAL:</t>
  </si>
  <si>
    <t xml:space="preserve">8. DESCRIPCION DEL CAMBIO: (*) </t>
  </si>
  <si>
    <t>Despliegue en el ambiente de Certificación de los cinco componentes propios del Campus Virtual (APP158C — Moodle 5.1), entregados en la rama feature/CO1-PCCNTR.8203403-dev: theme_cdigital (2026080903), local_pccntr8203403_dashboard (2026072700), local_pccntr8203403_aitutor (2026072100), block_pccntr8203403_logros (2026071400) y block_pccntr8203403_atencion (2026072700). El despliegue se ejecuta en tres pasos: (1) integración del código fuente, (2) instalación mediante upgrade y purga de cachés, y (3) configuración administrativa mediante una rutina única de línea de comandos. No se modifica ningún archivo del núcleo de Moodle: los componentes se instalan en sus rutas estándar de plugin (public/theme/, public/local/, public/blocks/).</t>
  </si>
  <si>
    <t>9. JUSTIFICACIÓN Y BENEFICIOS DEL CAMBIO (*)</t>
  </si>
  <si>
    <t>Entrega de los tres alcances contratados del Campus Virtual: (1) Gamificación — 8 niveles XP "Gemas" e insignias de logro sobre Moodle nativo y block_xp; (2) Dashboard de aprendizaje — seguimiento del avance del estudiante con métricas, alertas académicas tempranas y accesos rápidos; (3) Integración del agente IA — asistencia pedagógica mediante el Drawer del tutor. Beneficios: mayor motivación y permanencia del estudiante, detección temprana de cursos en riesgo y experiencia de usuario alineada a la identidad gráfica de Colombia Aprende. Todos los componentes fueron validados previamente en el ambiente de Pruebas.</t>
  </si>
  <si>
    <t>10. RIESGO DEL CAMBIO A IMPLEMENTAR (*)</t>
  </si>
  <si>
    <t>Riesgo bajo. Los cinco componentes son plugins estándar de Moodle instalados en sus propias rutas; no se modifica el núcleo ni el esquema de las tablas core (solo tablas y cachés propias de los plugins, creadas por las APIs de actualización de Moodle). La configuración administrativa se aplica con una rutina idempotente y re-ejecutable, que admite ejecución en seco previa. Plan de rollback disponible en tres niveles: snapshot de los servidores, copia de la base de datos y reversa del código al tag anterior de la rama de entrega.</t>
  </si>
  <si>
    <t>11. IMPACTO EN OTROS SISTEMAS O MÓDULOS: (Op)</t>
  </si>
  <si>
    <t>11.1 ELEMENTO CI: Seleccione elemento CI</t>
  </si>
  <si>
    <t>11.2  DESCRIPCIÓN DEL IMPACTO AL ELEMENTO CI</t>
  </si>
  <si>
    <t>Aplicativos — APP158 Campus Virtual (Moodle)</t>
  </si>
  <si>
    <t>Impacto contenido en la propia aplicación. Sin impacto sobre otros elementos de configuración del Ministerio: los componentes no consumen servicios de otros sistemas. El tutor IA consume un servicio externo propio del proyecto, configurable desde la administración de Moodle.</t>
  </si>
  <si>
    <t xml:space="preserve">12. REQUIERE CAPACITACIÓN EL USUARIO FINAL: </t>
  </si>
  <si>
    <t xml:space="preserve">13. IMPLICA ACTUALIZAR LA DOCUMENTACIÓN?    </t>
  </si>
  <si>
    <t xml:space="preserve">
SI                               NO  X
</t>
  </si>
  <si>
    <t xml:space="preserve">
SI  X                   NO
 </t>
  </si>
  <si>
    <t>14. DATOS SOLICITANTES Y EJECUTORES (*)</t>
  </si>
  <si>
    <t>4. RESPONSABLE FUNCIONAL (Op):</t>
  </si>
  <si>
    <t>5. RESPONSABLE TÉCNICO: (LT)</t>
  </si>
  <si>
    <t>NOMBRE</t>
  </si>
  <si>
    <t>Por designar por el MEN</t>
  </si>
  <si>
    <t>CARGO</t>
  </si>
  <si>
    <t>Responsable Funcional</t>
  </si>
  <si>
    <t>EMAIL</t>
  </si>
  <si>
    <t>TELÉFONO</t>
  </si>
  <si>
    <t>6. EJECUTOR DEL CAMBIO (EJ):</t>
  </si>
  <si>
    <t>Equipo técnico MEN (OTSI)</t>
  </si>
  <si>
    <t>Ejecutor del cambio</t>
  </si>
  <si>
    <t>minutos</t>
  </si>
  <si>
    <t>ç</t>
  </si>
  <si>
    <t>FORMATO -  REQUERIMIENTO DE CAMBIO
PLAN DE IMPLEMENTACIÓN DEL CAMBIO (PASO A PASO PARA IMPLEMENTACIÓN)</t>
  </si>
  <si>
    <t>Número del Cambio:</t>
  </si>
  <si>
    <t>DESCRIPCIÓN BREVE DEL CAMBIO</t>
  </si>
  <si>
    <t>Fecha:</t>
  </si>
  <si>
    <t>Responsable Técnico:</t>
  </si>
  <si>
    <t>ITEM</t>
  </si>
  <si>
    <t>SISTEMA</t>
  </si>
  <si>
    <t>AMBIENTE</t>
  </si>
  <si>
    <t>EQUIPO/ SERVIDOR</t>
  </si>
  <si>
    <t>DETALLE ACTIVIDAD</t>
  </si>
  <si>
    <t>RESPONSABLE</t>
  </si>
  <si>
    <t>DURACIÓN ACTIVIDAD (Minutos)</t>
  </si>
  <si>
    <t>ACTIVIDADES PARALELAS</t>
  </si>
  <si>
    <t>FECHA HORA INICIO</t>
  </si>
  <si>
    <t>FECHA HORA FINAL</t>
  </si>
  <si>
    <t>DURACIÓN EFECTIVA</t>
  </si>
  <si>
    <t>RUTA CRITICA</t>
  </si>
  <si>
    <t>TIEMPO DE INDISPONIBILIDAD  SERVICIOS</t>
  </si>
  <si>
    <t>INDISPONIBILIDAD DE EQUIPOS</t>
  </si>
  <si>
    <t>TIEMPO MUERTO</t>
  </si>
  <si>
    <t>CAMPUS VIRTUAL</t>
  </si>
  <si>
    <t>Seguridad</t>
  </si>
  <si>
    <t>Infraestructura</t>
  </si>
  <si>
    <t>Monitoreo</t>
  </si>
  <si>
    <t>Generar copia de respaldo de la base de datos moodle y del directorio de la aplicación; verificar el tamaño de ambos respaldos</t>
  </si>
  <si>
    <t>Aplicaciones Colombia Aprende</t>
  </si>
  <si>
    <t>TIEMPO MUERTO TOTAL</t>
  </si>
  <si>
    <t>TIEMPO TOTAL DE INDISPONIBILIDAD SERVICIOS</t>
  </si>
  <si>
    <t>TIEMPO TOTAL DE INDISPONIBILIDAD EQUIPOS</t>
  </si>
  <si>
    <t>FORMATO -  REQUERIMIENTO DE CAMBIO
PLAN DE ROLLBACK DEL CAMBIO</t>
  </si>
  <si>
    <t>Descripción breve del cambio:</t>
  </si>
  <si>
    <t>Responsable Técnico</t>
  </si>
  <si>
    <t>DURACIÓN ACTIVIDAD</t>
  </si>
  <si>
    <t>Restaurar el snapshot de los servidores generado en el plan de implementación</t>
  </si>
  <si>
    <t>TIEMPO TOTAL DE IMPLEMENTACIÓN</t>
  </si>
  <si>
    <t>COMENTARIOS</t>
  </si>
  <si>
    <t>FORMATO -  REQUERIMIENTO DE CAMBIO
MATRIZ DE EVALUACIÓN DEL EFECTO DEL CAMBIO</t>
  </si>
  <si>
    <t>e.- Bases de Datos</t>
  </si>
  <si>
    <t>f.-Aplicaciones-Bases de datos-Infraestructura</t>
  </si>
  <si>
    <t>g-Bases de Datos-Aplicaciones</t>
  </si>
  <si>
    <t>PREGUNTA</t>
  </si>
  <si>
    <t>RESPUESTA</t>
  </si>
  <si>
    <t>PUNTAJE</t>
  </si>
  <si>
    <t>Pregunta 1</t>
  </si>
  <si>
    <t>Experiencia en la ejecución de cambios iguales al presentado por el operador.</t>
  </si>
  <si>
    <t>b.- Ya se ha ejecutado</t>
  </si>
  <si>
    <t>a.- No se ha ejecutado antes</t>
  </si>
  <si>
    <t>Infraestructura Impactada</t>
  </si>
  <si>
    <t>b.- Aplicaciones</t>
  </si>
  <si>
    <t>AZUL</t>
  </si>
  <si>
    <t>a.- Infraestructura</t>
  </si>
  <si>
    <t>c.- Networking</t>
  </si>
  <si>
    <t>d.- Aplicaciones e Infrestructura</t>
  </si>
  <si>
    <t>Tiempo fuera de los servicios</t>
  </si>
  <si>
    <t>c.- entre 2 y 4 horas</t>
  </si>
  <si>
    <t>a.- Más de 6 horas</t>
  </si>
  <si>
    <t>b.- entre 4 y 6 horas</t>
  </si>
  <si>
    <t>d.- Hasta 2 horas</t>
  </si>
  <si>
    <t>e.- Ninguno</t>
  </si>
  <si>
    <t>Se cuenta con los recursos para efectual el cambio (infraestructura, documentaciòn, personal entre otros).</t>
  </si>
  <si>
    <t>b.- Si</t>
  </si>
  <si>
    <t>a.- No</t>
  </si>
  <si>
    <t xml:space="preserve">Riesgo de afectación de otros sistemas o módulos al implementar el cambio. </t>
  </si>
  <si>
    <t>c.- Bajo</t>
  </si>
  <si>
    <t>a.- Alto</t>
  </si>
  <si>
    <t>b.- Medio</t>
  </si>
  <si>
    <t>Complejidad técnica del cambio</t>
  </si>
  <si>
    <t>Compromete la seguridad de la informacion e infraestructura de OTSI</t>
  </si>
  <si>
    <t>b.- No</t>
  </si>
  <si>
    <t>a.- Si</t>
  </si>
  <si>
    <t>d- Ninguna</t>
  </si>
  <si>
    <t>IMPACTO</t>
  </si>
  <si>
    <t>Pregunta 4</t>
  </si>
  <si>
    <t>a.- VIP</t>
  </si>
  <si>
    <t>b.- Clientes</t>
  </si>
  <si>
    <t>c.- Proveedores</t>
  </si>
  <si>
    <t>Cambio validado previamente en el ambiente de Pruebas. Impacto acotado a la aplicación APP158 (Campus Virtual): no se modifica el núcleo de Moodle ni el esquema de las tablas core. La ventana de indisponibilidad corresponde al modo mantenimiento requerido por la actualización y la configuración; la configuración administrativa se aplica con una rutina idempotente que admite ejecución en seco. Plan de rollback en tres niveles disponible.</t>
  </si>
  <si>
    <t>d- Internos</t>
  </si>
  <si>
    <t>Impacto</t>
  </si>
  <si>
    <t>Ninguno</t>
  </si>
  <si>
    <t>Pregunta 5</t>
  </si>
  <si>
    <t>Enrutador</t>
  </si>
  <si>
    <t>ALMACENAMIENTO</t>
  </si>
  <si>
    <t>SEGURIDAD</t>
  </si>
  <si>
    <t>OTRO</t>
  </si>
  <si>
    <t>SWITCH</t>
  </si>
  <si>
    <t>Switch</t>
  </si>
  <si>
    <t>ACCESS POINT</t>
  </si>
  <si>
    <t>ROUTERS</t>
  </si>
  <si>
    <t>SERVIDOR</t>
  </si>
  <si>
    <t>FIREWALL</t>
  </si>
  <si>
    <t>IPS</t>
  </si>
  <si>
    <t>BALANCEADOR</t>
  </si>
  <si>
    <t>IDS</t>
  </si>
  <si>
    <t>AIRONPORT</t>
  </si>
  <si>
    <t>STORAGE</t>
  </si>
  <si>
    <t>BASES DE DATOS</t>
  </si>
  <si>
    <t>APLICATIVOS</t>
  </si>
  <si>
    <t>SISTEMAS OPERATIVOS</t>
  </si>
  <si>
    <t>0TROS</t>
  </si>
  <si>
    <t>Pregunta 6</t>
  </si>
  <si>
    <t>Pregunta 7</t>
  </si>
  <si>
    <t>a.- NO</t>
  </si>
  <si>
    <t>b.- SI</t>
  </si>
  <si>
    <t>Pregunta 8</t>
  </si>
  <si>
    <t>Pregunta 9</t>
  </si>
  <si>
    <t>d.- Ninguno</t>
  </si>
  <si>
    <t>Pregunta 10</t>
  </si>
  <si>
    <t>Pregunta 11</t>
  </si>
  <si>
    <t>Pregunta 12</t>
  </si>
  <si>
    <t>Pregunta 13</t>
  </si>
  <si>
    <t>Pregunta 14</t>
  </si>
  <si>
    <t>Pregunta 15</t>
  </si>
  <si>
    <t>d.-Ninguno</t>
  </si>
  <si>
    <t>Pregunta 16</t>
  </si>
  <si>
    <t>GLOSARIO DE CAMBIOS PARA UTILIZAR EN FORMATO 
DE SOLICITUD DE CAMBIO</t>
  </si>
  <si>
    <t>GLOSARIO Y DEFINICIONES</t>
  </si>
  <si>
    <t>Establecen las definiciones que permiten clarificar conceptos y guia del  requerimiento a llenar en la plantilla de RFC.</t>
  </si>
  <si>
    <t>GLOSARIO</t>
  </si>
  <si>
    <t xml:space="preserve">DEFINICIONES </t>
  </si>
  <si>
    <t>Categoria de Cambio de Emergencia</t>
  </si>
  <si>
    <t xml:space="preserve">Son aquellos que si no se realizan impiden la prestación de uno o más servicios en la operación del Ministerio.
Son aquellos que deben realizarse porque la plataforma está gravemente degradada.
Son aquellos que deben realizarse porque de no hacerlo el Ministerio incurre en costos financieros
Son aquellos que deben realizarse porque de no hacerlo el Ministerio puede incurrir en incumplimientos legales.
</t>
  </si>
  <si>
    <t>Categoria de Cambio Normal</t>
  </si>
  <si>
    <t>Es cualquier tipo de modificación de forma temporal o permanente con determinado nivel de riesgo sobre uno o varios elementos de configuración pertenecientes a la infraestructura tecnológica. 
De Impacto medio o alto (según la matriz de impacto)</t>
  </si>
  <si>
    <t>Categoria de Cambio Preaprobado o Estándar</t>
  </si>
  <si>
    <t>Es cualquier tipo de modificación previamente definida, preaprobada, completamente documentada y con bajo nivel de riesgo sobre uno o varios elementos de configuración pertenecientes a la infraestructura tecnológica.</t>
  </si>
  <si>
    <t>Elemento CI (Configuration Ítem)</t>
  </si>
  <si>
    <t xml:space="preserve"> Cualquier componente que necesite ser gestionado con el objeto de proveer un servicio de TI. La información sobre cada CI se almacena en un registro de configuración dentro del sistema de gestión de la configuración y es mantenido durante todo su ciclo de vida por gestión de la configuración.  </t>
  </si>
  <si>
    <t>RFC (Request For Change)</t>
  </si>
  <si>
    <t>Es una requisición formal de Cambio en espera de ser implementada, incluye detalles del Cambio propuesto</t>
  </si>
  <si>
    <t>Efecto del cambio</t>
  </si>
  <si>
    <t>Una medida del efecto de un Incidente, un Problema o de un Cambio sobre los Procesos del Negocio. El impacto a menudo se basa en cómo se verán afectados los Niveles de Servicio. El impacto y Urgencia se usan para asignar Prioridad.</t>
  </si>
  <si>
    <t>Usuarios del área Administrativas</t>
  </si>
  <si>
    <t>Estan definidos Ofinas en general (Ministra, Viceministros, Directores, subdirectores, recursos humanos etc).</t>
  </si>
  <si>
    <t>Actividades paralelas</t>
  </si>
  <si>
    <t>Actividades que se realizan en misma fecha y hora por diferentes frentes</t>
  </si>
  <si>
    <t>Duración efectiva</t>
  </si>
  <si>
    <t>Tiempo del plan de implementación que disminuye tiempo de actividades en paralelo, contando una actividad por ocurrencia.</t>
  </si>
  <si>
    <t>Usuarios de área Técnica</t>
  </si>
  <si>
    <t>Son todos aquellos que soportan la operación (OTSI).</t>
  </si>
  <si>
    <t>Usuarios de área Externa</t>
  </si>
  <si>
    <t>Son aquellos a los cuales el Ministerio presta un servicio (Sedes regionales, aplicaciones etc)</t>
  </si>
  <si>
    <t>Tiempo Muerto</t>
  </si>
  <si>
    <t xml:space="preserve">Permite medir el tiempo en que no se este realizando actividad y es para los casos en que la actividad se realiza en diferentes dìas ej: Actividad 1: de las 13:00 a 14:00 se suspende la actividad y se reanuda de las 16:00 a las 17:00 (Tiempo muerto de 14:00 a 16:00). </t>
  </si>
  <si>
    <t>Clase</t>
  </si>
  <si>
    <t>Razón del camio</t>
  </si>
  <si>
    <t>Tiempo</t>
  </si>
  <si>
    <t>Sistemas</t>
  </si>
  <si>
    <t>Ambiente</t>
  </si>
  <si>
    <t>Normal</t>
  </si>
  <si>
    <t>Requerimiento del negocio</t>
  </si>
  <si>
    <t>Segundos</t>
  </si>
  <si>
    <t>BDP</t>
  </si>
  <si>
    <t>Emergencia</t>
  </si>
  <si>
    <t>Solución a Incidente/problema</t>
  </si>
  <si>
    <t>Minutos</t>
  </si>
  <si>
    <t>AVOCET</t>
  </si>
  <si>
    <t>Pruebas</t>
  </si>
  <si>
    <t>estándar</t>
  </si>
  <si>
    <t>Cambios en Legislación</t>
  </si>
  <si>
    <t>Horas</t>
  </si>
  <si>
    <t>SABA</t>
  </si>
  <si>
    <t>Retiros por Obsolescencia</t>
  </si>
  <si>
    <t>Días</t>
  </si>
  <si>
    <t>VOLTS</t>
  </si>
  <si>
    <t>Cambio en producto/servicio de terceras partes</t>
  </si>
  <si>
    <t>Meses</t>
  </si>
  <si>
    <t>RIS GRB</t>
  </si>
  <si>
    <t>Nuevo ítem de configuración</t>
  </si>
  <si>
    <t>RIS RCSA</t>
  </si>
  <si>
    <t>Nuevas versiones</t>
  </si>
  <si>
    <t>SIO GRB</t>
  </si>
  <si>
    <t>Otro</t>
  </si>
  <si>
    <t>SIO RCSA</t>
  </si>
  <si>
    <t>SIV</t>
  </si>
  <si>
    <t>SINOPER</t>
  </si>
  <si>
    <t>GMS</t>
  </si>
  <si>
    <t>CCGNET</t>
  </si>
  <si>
    <t>LITE</t>
  </si>
  <si>
    <t>LLENADERO</t>
  </si>
  <si>
    <t>ALLEGRO</t>
  </si>
  <si>
    <t>NOMINACIONES</t>
  </si>
  <si>
    <t>PI</t>
  </si>
  <si>
    <t>ELLIPSE</t>
  </si>
  <si>
    <t>SAP-MM</t>
  </si>
  <si>
    <t>SAP-AP</t>
  </si>
  <si>
    <t>SAP-AR</t>
  </si>
  <si>
    <t>SAP-CFM</t>
  </si>
  <si>
    <t>SAP-CO</t>
  </si>
  <si>
    <t>SAP-FI</t>
  </si>
  <si>
    <t>SAP-JVA</t>
  </si>
  <si>
    <t>SAP-PS</t>
  </si>
  <si>
    <t>SAP-RH</t>
  </si>
  <si>
    <t>SAP-TX</t>
  </si>
  <si>
    <t>SAP-PO-POC</t>
  </si>
  <si>
    <t>SAP-SD</t>
  </si>
  <si>
    <t>SIJUR</t>
  </si>
  <si>
    <t>EAI</t>
  </si>
  <si>
    <t>SUIS</t>
  </si>
  <si>
    <t>KACTUS</t>
  </si>
  <si>
    <t>ASINLEG</t>
  </si>
  <si>
    <t>SCCPL</t>
  </si>
  <si>
    <t>Excel (Cuentas Mayores)</t>
  </si>
  <si>
    <t>Excel Converter ColGAAP-UsGAAP</t>
  </si>
  <si>
    <t>M2APCAMPUS01 (192.168.214.200)
M2APCAMPUS02 (192.168.214.201)
M2APCAMPUS03 (192.168.214.202)</t>
  </si>
  <si>
    <t>Dar acceso permanente al endpoint de servicio Agente IA
URL enpoints y/o rutas</t>
  </si>
  <si>
    <t>Generar snapshot de los servidores, incluido el servidor de base de datos</t>
  </si>
  <si>
    <t>M2APCAMPUS01 (192.168.214.200)
M2APCAMPUS02 (192.168.214.201)
M2APCAMPUS03 (192.168.214.202)
M2BDCAMPUS01 (192.168.214.204)</t>
  </si>
  <si>
    <t>Colocar en mantenimiento la aplicación completa (APP158 - CAMPUS VIRTUAL)  en el software de monitoreo 
DNS:
https://applicationcert.colombiaaprende.edu.co</t>
  </si>
  <si>
    <t>Retirar de mantenimiento la aplicación completa (APP158 - CAMPUS VIRTUAL)  en el software de monitoreo 
DNS:
https://applicationcert.colombiaaprende.edu.co</t>
  </si>
  <si>
    <t>Líder funcional</t>
  </si>
  <si>
    <t>Pruebas de despliegue</t>
  </si>
  <si>
    <t xml:space="preserve">PASO 1/3 — Descargar el codigo para su actualizacion desde el link:  https://nexus.mineducacion.gov.co/repository/_____.tgz
Remplazar el directorio /ictdata/campus con el directorio descargado en la actividad anterior
Configuración de la cadena de conexión y creación de enlaces simbolicos
 </t>
  </si>
  <si>
    <t>PASO 2/3 — INSTALACIÓN. Ejecutar el actualizador CLI de Moodle en modo no interactivo. Este proceso registra los cinco componentes y sus servicios web (db/services.php), resolviendo el orden de instalación a partir de las dependencias declaradas: primero los plugins locales, luego los bloques y por último el tema.
Una vez finalizado el registro de componentes, purgar las cachés del sitio. Esta operación recompila el SCSS del tema y recarga las plantillas y las cadenas de idioma.
Scripts a ejecutar, en este orden:
php admin/cli/upgrade.php --non-interactive
php admin/cli/purge_caches.php</t>
  </si>
  <si>
    <t>PASO 3/3 — CONFIGURACIÓN. 
Ejecutar la rutina única de configuración del componente, primero con --dry-run para revisar el plan de cambios y, una vez validado, en firme. La rutina es idempotente, por lo que puede reejecutarse sin efectos adversos.
Al finalizar quedan aplicados:
Ajustes y activación del tema.
Niveles XP "Gemas" e insignias de gamificación.
Bloques del Área personal y del curso.
Ajustes del tutor IA. El token se pasa por parámetro en la línea de comandos; no queda almacenado en el repositorio.
Servicio web del componente IA.
Purga final de cachés.
Scripts a ejecutar, en este orden:
php local/pccntr8203403_dashboard/cli/setup_campus.php --dry-run
php local/pccntr8203403_dashboard/cli/setup_campus.php</t>
  </si>
  <si>
    <t>Pruebas de despliegue
versiones de los cinco componentes en mdl_config_plugins, funciones registradas en mdl_external_functions, logs PHP sin errores</t>
  </si>
  <si>
    <t>Validaciones funcionales. Verificación post-despliegue: carga de las páginas clave (Área personal, Mis cursos, vistas de curso, etc.) según el documento de "Protocolo paso a Producción" que describe las características funcionales desplegadas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</si>
</sst>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dd\ h:mm:ss"/>
    <numFmt numFmtId="165" formatCode="m/d/yyyy"/>
    <numFmt numFmtId="166" formatCode="[h]:mm"/>
    <numFmt numFmtId="167" formatCode="d/mm/yyyy\ hh:mm"/>
    <numFmt numFmtId="168" formatCode="h:mm:ss\ AM/PM"/>
    <numFmt numFmtId="169" formatCode="[$-F400]h:mm:ss\ AM/PM"/>
    <numFmt numFmtId="170" formatCode="m/d/yyyy\ h:mm"/>
  </numFmts>
  <fonts count="27" x14ac:knownFonts="1">
    <font>
      <sz val="10"/>
      <name val="Arial"/>
      <charset val="1"/>
    </font>
    <font>
      <sz val="11"/>
      <color theme="1"/>
      <name val="Calibri"/>
      <family val="2"/>
      <charset val="1"/>
    </font>
    <font>
      <sz val="11"/>
      <color rgb="FF004236"/>
      <name val="Verdana"/>
      <family val="2"/>
      <charset val="1"/>
    </font>
    <font>
      <sz val="11"/>
      <name val="Verdana"/>
      <family val="2"/>
      <charset val="1"/>
    </font>
    <font>
      <sz val="11"/>
      <color rgb="FFFF0000"/>
      <name val="Verdana"/>
      <family val="2"/>
      <charset val="1"/>
    </font>
    <font>
      <b/>
      <sz val="11"/>
      <name val="Verdana"/>
      <family val="2"/>
      <charset val="1"/>
    </font>
    <font>
      <b/>
      <sz val="14"/>
      <name val="Verdana"/>
      <family val="2"/>
      <charset val="1"/>
    </font>
    <font>
      <b/>
      <sz val="11"/>
      <color theme="0"/>
      <name val="Verdana"/>
      <family val="2"/>
      <charset val="1"/>
    </font>
    <font>
      <sz val="10"/>
      <name val="Verdana"/>
      <family val="2"/>
      <charset val="1"/>
    </font>
    <font>
      <b/>
      <sz val="10"/>
      <color theme="1"/>
      <name val="Verdana"/>
      <family val="2"/>
      <charset val="1"/>
    </font>
    <font>
      <sz val="11"/>
      <color theme="1"/>
      <name val="Verdana"/>
      <family val="2"/>
      <charset val="1"/>
    </font>
    <font>
      <b/>
      <sz val="11"/>
      <color theme="1"/>
      <name val="Verdana"/>
      <family val="2"/>
      <charset val="1"/>
    </font>
    <font>
      <u/>
      <sz val="10"/>
      <color rgb="FF0000FF"/>
      <name val="Arial"/>
      <family val="2"/>
      <charset val="1"/>
    </font>
    <font>
      <u/>
      <sz val="11"/>
      <color rgb="FF0000FF"/>
      <name val="Verdana"/>
      <family val="2"/>
      <charset val="1"/>
    </font>
    <font>
      <sz val="9"/>
      <name val="Arial"/>
      <family val="2"/>
      <charset val="1"/>
    </font>
    <font>
      <sz val="10"/>
      <name val="Arial"/>
      <family val="2"/>
      <charset val="1"/>
    </font>
    <font>
      <b/>
      <sz val="12"/>
      <name val="Verdana"/>
      <family val="2"/>
      <charset val="1"/>
    </font>
    <font>
      <sz val="10"/>
      <color theme="1"/>
      <name val="Verdana"/>
      <family val="2"/>
      <charset val="1"/>
    </font>
    <font>
      <sz val="12"/>
      <name val="Verdana"/>
      <family val="2"/>
      <charset val="1"/>
    </font>
    <font>
      <sz val="11"/>
      <color theme="0"/>
      <name val="Verdana"/>
      <family val="2"/>
      <charset val="1"/>
    </font>
    <font>
      <sz val="10"/>
      <name val="Arial"/>
      <family val="2"/>
    </font>
    <font>
      <b/>
      <sz val="12"/>
      <color theme="1"/>
      <name val="Verdana"/>
      <family val="2"/>
      <charset val="1"/>
    </font>
    <font>
      <sz val="10"/>
      <color rgb="FFFF0000"/>
      <name val="Verdana"/>
      <family val="2"/>
      <charset val="1"/>
    </font>
    <font>
      <b/>
      <sz val="10"/>
      <name val="Verdana"/>
      <family val="2"/>
      <charset val="1"/>
    </font>
    <font>
      <b/>
      <sz val="11"/>
      <color theme="1"/>
      <name val="Calibri"/>
      <family val="2"/>
      <charset val="1"/>
    </font>
    <font>
      <b/>
      <sz val="11"/>
      <name val="Calibri"/>
      <family val="2"/>
      <charset val="1"/>
    </font>
    <font>
      <u/>
      <sz val="11"/>
      <color theme="1"/>
      <name val="Verdana"/>
      <family val="2"/>
      <charset val="1"/>
    </font>
  </fonts>
  <fills count="8">
    <fill>
      <patternFill patternType="none"/>
    </fill>
    <fill>
      <patternFill patternType="gray125"/>
    </fill>
    <fill>
      <patternFill patternType="solid">
        <fgColor theme="0"/>
        <bgColor rgb="FFFFFFCC"/>
      </patternFill>
    </fill>
    <fill>
      <patternFill patternType="solid">
        <fgColor theme="0" tint="-0.14999847407452621"/>
        <bgColor rgb="FFC6EFCE"/>
      </patternFill>
    </fill>
    <fill>
      <patternFill patternType="solid">
        <fgColor rgb="FF0070C0"/>
        <bgColor rgb="FF008080"/>
      </patternFill>
    </fill>
    <fill>
      <patternFill patternType="solid">
        <fgColor rgb="FF00B050"/>
        <bgColor rgb="FF008080"/>
      </patternFill>
    </fill>
    <fill>
      <patternFill patternType="solid">
        <fgColor rgb="FFFF0000"/>
        <bgColor rgb="FFE20000"/>
      </patternFill>
    </fill>
    <fill>
      <patternFill patternType="solid">
        <fgColor theme="0" tint="-0.249977111117893"/>
        <bgColor rgb="FFD9D9D9"/>
      </patternFill>
    </fill>
  </fills>
  <borders count="62">
    <border>
      <left/>
      <right/>
      <top/>
      <bottom/>
      <diagonal/>
    </border>
    <border>
      <left style="medium">
        <color auto="1"/>
      </left>
      <right/>
      <top style="medium">
        <color auto="1"/>
      </top>
      <bottom/>
      <diagonal/>
    </border>
    <border>
      <left style="thin">
        <color auto="1"/>
      </left>
      <right style="thin">
        <color auto="1"/>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style="thin">
        <color auto="1"/>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7">
    <xf numFmtId="0" fontId="0" fillId="0" borderId="0"/>
    <xf numFmtId="0" fontId="12" fillId="0" borderId="0">
      <alignment vertical="top"/>
      <protection locked="0"/>
    </xf>
    <xf numFmtId="0" fontId="1" fillId="0" borderId="0"/>
    <xf numFmtId="0" fontId="1" fillId="0" borderId="0"/>
    <xf numFmtId="0" fontId="1" fillId="0" borderId="0"/>
    <xf numFmtId="0" fontId="1" fillId="0" borderId="0"/>
    <xf numFmtId="0" fontId="1" fillId="0" borderId="0"/>
  </cellStyleXfs>
  <cellXfs count="358">
    <xf numFmtId="0" fontId="0" fillId="0" borderId="0" xfId="0"/>
    <xf numFmtId="46" fontId="3" fillId="0" borderId="10" xfId="0" applyNumberFormat="1" applyFont="1" applyBorder="1" applyAlignment="1">
      <alignment horizontal="center" vertical="center"/>
    </xf>
    <xf numFmtId="46" fontId="3" fillId="0" borderId="5" xfId="0" applyNumberFormat="1" applyFont="1" applyBorder="1" applyAlignment="1">
      <alignment horizontal="center" vertical="center"/>
    </xf>
    <xf numFmtId="0" fontId="8" fillId="2" borderId="4" xfId="0" applyFont="1" applyFill="1" applyBorder="1" applyAlignment="1" applyProtection="1">
      <alignment horizontal="left" vertical="center"/>
      <protection locked="0"/>
    </xf>
    <xf numFmtId="0" fontId="3" fillId="0" borderId="5" xfId="0" applyFont="1" applyBorder="1" applyAlignment="1" applyProtection="1">
      <alignment horizontal="center" vertical="center" wrapText="1"/>
      <protection locked="0"/>
    </xf>
    <xf numFmtId="0" fontId="8" fillId="2" borderId="8" xfId="0" applyFont="1" applyFill="1" applyBorder="1" applyAlignment="1" applyProtection="1">
      <alignment horizontal="left" vertical="center"/>
      <protection locked="0"/>
    </xf>
    <xf numFmtId="0" fontId="5" fillId="3" borderId="5" xfId="0" applyFont="1" applyFill="1" applyBorder="1" applyAlignment="1" applyProtection="1">
      <alignment horizontal="center" vertical="center"/>
      <protection locked="0"/>
    </xf>
    <xf numFmtId="0" fontId="5" fillId="0" borderId="6" xfId="0" applyFont="1" applyBorder="1" applyAlignment="1" applyProtection="1">
      <alignment horizontal="left" vertical="center"/>
      <protection locked="0"/>
    </xf>
    <xf numFmtId="0" fontId="5" fillId="2" borderId="5" xfId="0" applyFont="1" applyFill="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21" fontId="3" fillId="0" borderId="5" xfId="0" applyNumberFormat="1" applyFont="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3" fillId="0" borderId="3" xfId="0" applyFont="1" applyBorder="1" applyAlignment="1" applyProtection="1">
      <alignment horizontal="center" wrapText="1"/>
      <protection locked="0"/>
    </xf>
    <xf numFmtId="0" fontId="6" fillId="0" borderId="2" xfId="0" applyFont="1" applyBorder="1" applyAlignment="1" applyProtection="1">
      <alignment horizontal="center" vertical="center" wrapText="1"/>
      <protection locked="0"/>
    </xf>
    <xf numFmtId="0" fontId="5" fillId="0" borderId="1" xfId="2" applyFont="1" applyBorder="1" applyAlignment="1" applyProtection="1">
      <alignment horizontal="center" vertical="center"/>
      <protection locked="0"/>
    </xf>
    <xf numFmtId="0" fontId="2" fillId="2" borderId="0" xfId="0" applyFont="1" applyFill="1" applyProtection="1">
      <protection locked="0"/>
    </xf>
    <xf numFmtId="0" fontId="3" fillId="0" borderId="0" xfId="0" applyFont="1" applyProtection="1">
      <protection locked="0"/>
    </xf>
    <xf numFmtId="0" fontId="4" fillId="0" borderId="0" xfId="0" applyFont="1" applyProtection="1">
      <protection locked="0"/>
    </xf>
    <xf numFmtId="0" fontId="2" fillId="2" borderId="0" xfId="0" applyFont="1" applyFill="1" applyAlignment="1" applyProtection="1">
      <alignment vertical="center"/>
      <protection locked="0"/>
    </xf>
    <xf numFmtId="0" fontId="5" fillId="3" borderId="4" xfId="0" applyFont="1" applyFill="1" applyBorder="1" applyAlignment="1" applyProtection="1">
      <alignment horizontal="left" vertical="center" wrapText="1"/>
      <protection locked="0"/>
    </xf>
    <xf numFmtId="164" fontId="5" fillId="0" borderId="5" xfId="0" applyNumberFormat="1"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3" borderId="5" xfId="0" applyFont="1" applyFill="1" applyBorder="1" applyAlignment="1" applyProtection="1">
      <alignment horizontal="left" vertical="center" wrapText="1"/>
      <protection locked="0"/>
    </xf>
    <xf numFmtId="0" fontId="5" fillId="3" borderId="5" xfId="0" applyFont="1" applyFill="1" applyBorder="1" applyAlignment="1" applyProtection="1">
      <alignment vertical="center" wrapText="1"/>
      <protection locked="0"/>
    </xf>
    <xf numFmtId="0" fontId="4" fillId="0" borderId="0" xfId="0" applyFont="1" applyAlignment="1" applyProtection="1">
      <alignment vertical="center"/>
      <protection locked="0"/>
    </xf>
    <xf numFmtId="0" fontId="3" fillId="0" borderId="0" xfId="0" applyFont="1" applyAlignment="1" applyProtection="1">
      <alignment vertical="center"/>
      <protection locked="0"/>
    </xf>
    <xf numFmtId="0" fontId="5" fillId="0" borderId="6" xfId="0" applyFont="1" applyBorder="1" applyAlignment="1" applyProtection="1">
      <alignment horizontal="left" vertical="center"/>
      <protection locked="0"/>
    </xf>
    <xf numFmtId="0" fontId="3" fillId="0" borderId="0" xfId="0" applyFont="1" applyAlignment="1" applyProtection="1">
      <alignment horizontal="center" vertical="center"/>
      <protection locked="0"/>
    </xf>
    <xf numFmtId="0" fontId="3" fillId="2" borderId="0" xfId="0" applyFont="1" applyFill="1" applyProtection="1">
      <protection locked="0"/>
    </xf>
    <xf numFmtId="0" fontId="3" fillId="2" borderId="7" xfId="0" applyFont="1" applyFill="1" applyBorder="1" applyProtection="1">
      <protection locked="0"/>
    </xf>
    <xf numFmtId="0" fontId="4" fillId="2" borderId="0" xfId="0" applyFont="1" applyFill="1" applyProtection="1">
      <protection locked="0"/>
    </xf>
    <xf numFmtId="0" fontId="5" fillId="0" borderId="0" xfId="0" applyFont="1" applyProtection="1">
      <protection locked="0"/>
    </xf>
    <xf numFmtId="0" fontId="7" fillId="2" borderId="0" xfId="0" applyFont="1" applyFill="1" applyAlignment="1" applyProtection="1">
      <alignment horizontal="center"/>
      <protection locked="0"/>
    </xf>
    <xf numFmtId="0" fontId="7" fillId="2" borderId="7" xfId="0" applyFont="1" applyFill="1" applyBorder="1" applyAlignment="1" applyProtection="1">
      <alignment horizontal="center"/>
      <protection locked="0"/>
    </xf>
    <xf numFmtId="0" fontId="5" fillId="0" borderId="0" xfId="0" applyFont="1" applyAlignment="1" applyProtection="1">
      <alignment horizontal="left" vertical="center"/>
      <protection locked="0"/>
    </xf>
    <xf numFmtId="0" fontId="7" fillId="2" borderId="0" xfId="0" applyFont="1" applyFill="1" applyAlignment="1" applyProtection="1">
      <alignment horizontal="center" vertical="center"/>
      <protection locked="0"/>
    </xf>
    <xf numFmtId="0" fontId="8" fillId="2" borderId="9" xfId="0" applyFont="1" applyFill="1" applyBorder="1" applyAlignment="1" applyProtection="1">
      <alignment vertical="center"/>
      <protection locked="0"/>
    </xf>
    <xf numFmtId="0" fontId="8" fillId="2" borderId="9" xfId="0" applyFont="1" applyFill="1" applyBorder="1" applyAlignment="1" applyProtection="1">
      <alignment horizontal="left" vertical="center"/>
      <protection locked="0"/>
    </xf>
    <xf numFmtId="0" fontId="8" fillId="2" borderId="9"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9" fillId="0" borderId="5" xfId="0" applyFont="1" applyBorder="1" applyAlignment="1" applyProtection="1">
      <alignment horizontal="center" vertical="center" wrapText="1"/>
      <protection locked="0"/>
    </xf>
    <xf numFmtId="0" fontId="9" fillId="0" borderId="5" xfId="0" applyFont="1" applyBorder="1" applyAlignment="1" applyProtection="1">
      <alignment horizontal="center" vertical="top" wrapText="1"/>
      <protection locked="0"/>
    </xf>
    <xf numFmtId="0" fontId="9" fillId="2" borderId="10" xfId="0" applyFont="1" applyFill="1" applyBorder="1" applyAlignment="1" applyProtection="1">
      <alignment horizontal="center" vertical="center" wrapText="1"/>
      <protection locked="0"/>
    </xf>
    <xf numFmtId="0" fontId="8" fillId="2" borderId="5" xfId="0" applyFont="1" applyFill="1" applyBorder="1" applyAlignment="1" applyProtection="1">
      <alignment vertical="center"/>
      <protection locked="0"/>
    </xf>
    <xf numFmtId="0" fontId="8" fillId="2" borderId="5" xfId="0" applyFont="1" applyFill="1" applyBorder="1" applyAlignment="1" applyProtection="1">
      <alignment horizontal="left" vertical="center"/>
      <protection locked="0"/>
    </xf>
    <xf numFmtId="0" fontId="3" fillId="2" borderId="6" xfId="0" applyFont="1" applyFill="1" applyBorder="1" applyProtection="1">
      <protection locked="0"/>
    </xf>
    <xf numFmtId="0" fontId="3" fillId="2" borderId="0" xfId="0" applyFont="1" applyFill="1" applyAlignment="1" applyProtection="1">
      <alignment vertical="center"/>
      <protection locked="0"/>
    </xf>
    <xf numFmtId="0" fontId="3" fillId="0" borderId="7" xfId="0" applyFont="1" applyBorder="1" applyProtection="1">
      <protection locked="0"/>
    </xf>
    <xf numFmtId="0" fontId="3" fillId="0" borderId="5" xfId="0" applyFont="1" applyBorder="1" applyAlignment="1" applyProtection="1">
      <alignment vertical="center" wrapText="1"/>
      <protection locked="0"/>
    </xf>
    <xf numFmtId="165" fontId="4" fillId="0" borderId="5" xfId="0" applyNumberFormat="1" applyFont="1" applyBorder="1" applyAlignment="1" applyProtection="1">
      <alignment horizontal="center" vertical="center"/>
      <protection locked="0"/>
    </xf>
    <xf numFmtId="166" fontId="4" fillId="0" borderId="5" xfId="0" applyNumberFormat="1" applyFont="1" applyBorder="1" applyAlignment="1" applyProtection="1">
      <alignment horizontal="center" vertical="center"/>
      <protection locked="0"/>
    </xf>
    <xf numFmtId="0" fontId="3" fillId="0" borderId="6" xfId="0" applyFont="1" applyBorder="1" applyProtection="1">
      <protection locked="0"/>
    </xf>
    <xf numFmtId="0" fontId="5" fillId="0" borderId="0" xfId="0" applyFont="1" applyAlignment="1" applyProtection="1">
      <alignment horizontal="left" vertical="top" wrapText="1"/>
      <protection locked="0"/>
    </xf>
    <xf numFmtId="0" fontId="3" fillId="0" borderId="7" xfId="0" applyFont="1" applyBorder="1" applyAlignment="1" applyProtection="1">
      <alignment horizontal="center" vertical="center"/>
      <protection locked="0"/>
    </xf>
    <xf numFmtId="0" fontId="3" fillId="0" borderId="6"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0" xfId="0" applyFont="1" applyAlignment="1" applyProtection="1">
      <alignment horizontal="left" vertical="top" wrapText="1"/>
      <protection locked="0"/>
    </xf>
    <xf numFmtId="0" fontId="5" fillId="0" borderId="0" xfId="0" applyFont="1" applyAlignment="1" applyProtection="1">
      <alignment horizontal="left" vertical="top"/>
      <protection locked="0"/>
    </xf>
    <xf numFmtId="0" fontId="3" fillId="0" borderId="7" xfId="0" applyFont="1" applyBorder="1" applyAlignment="1" applyProtection="1">
      <alignment horizontal="center"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11" fillId="0" borderId="6" xfId="0" applyFont="1" applyBorder="1" applyProtection="1">
      <protection locked="0"/>
    </xf>
    <xf numFmtId="0" fontId="3" fillId="0" borderId="12" xfId="0" applyFont="1" applyBorder="1" applyProtection="1">
      <protection locked="0"/>
    </xf>
    <xf numFmtId="0" fontId="11" fillId="0" borderId="13" xfId="0" applyFont="1" applyBorder="1" applyProtection="1">
      <protection locked="0"/>
    </xf>
    <xf numFmtId="0" fontId="5" fillId="0" borderId="6" xfId="0" applyFont="1" applyBorder="1" applyProtection="1">
      <protection locked="0"/>
    </xf>
    <xf numFmtId="0" fontId="5" fillId="0" borderId="13" xfId="0" applyFont="1" applyBorder="1" applyProtection="1">
      <protection locked="0"/>
    </xf>
    <xf numFmtId="0" fontId="3" fillId="0" borderId="15" xfId="0" applyFont="1" applyBorder="1" applyAlignment="1" applyProtection="1">
      <alignment horizontal="center"/>
      <protection locked="0"/>
    </xf>
    <xf numFmtId="0" fontId="5" fillId="0" borderId="18" xfId="0" applyFont="1" applyBorder="1" applyProtection="1">
      <protection locked="0"/>
    </xf>
    <xf numFmtId="0" fontId="5" fillId="0" borderId="15" xfId="0" applyFont="1" applyBorder="1" applyProtection="1">
      <protection locked="0"/>
    </xf>
    <xf numFmtId="0" fontId="3" fillId="0" borderId="15" xfId="0" applyFont="1" applyBorder="1" applyProtection="1">
      <protection locked="0"/>
    </xf>
    <xf numFmtId="0" fontId="3" fillId="0" borderId="17" xfId="0" applyFont="1" applyBorder="1" applyProtection="1">
      <protection locked="0"/>
    </xf>
    <xf numFmtId="0" fontId="3" fillId="0" borderId="14" xfId="0" applyFont="1" applyBorder="1" applyProtection="1">
      <protection locked="0"/>
    </xf>
    <xf numFmtId="0" fontId="5" fillId="0" borderId="19" xfId="0" applyFont="1" applyBorder="1" applyProtection="1">
      <protection locked="0"/>
    </xf>
    <xf numFmtId="0" fontId="3" fillId="0" borderId="20" xfId="0" applyFont="1" applyBorder="1" applyProtection="1">
      <protection locked="0"/>
    </xf>
    <xf numFmtId="0" fontId="5" fillId="0" borderId="21" xfId="0" applyFont="1" applyBorder="1" applyProtection="1">
      <protection locked="0"/>
    </xf>
    <xf numFmtId="0" fontId="5" fillId="0" borderId="22" xfId="0" applyFont="1" applyBorder="1" applyProtection="1">
      <protection locked="0"/>
    </xf>
    <xf numFmtId="0" fontId="3" fillId="0" borderId="22" xfId="0" applyFont="1" applyBorder="1" applyProtection="1">
      <protection locked="0"/>
    </xf>
    <xf numFmtId="0" fontId="3" fillId="0" borderId="23" xfId="0" applyFont="1" applyBorder="1" applyProtection="1">
      <protection locked="0"/>
    </xf>
    <xf numFmtId="0" fontId="3" fillId="0" borderId="0" xfId="0" applyFont="1" applyAlignment="1" applyProtection="1">
      <alignment horizontal="center"/>
      <protection locked="0"/>
    </xf>
    <xf numFmtId="0" fontId="5" fillId="0" borderId="24" xfId="0" applyFont="1" applyBorder="1" applyProtection="1">
      <protection locked="0"/>
    </xf>
    <xf numFmtId="0" fontId="5" fillId="0" borderId="25" xfId="0" applyFont="1" applyBorder="1" applyProtection="1">
      <protection locked="0"/>
    </xf>
    <xf numFmtId="0" fontId="3" fillId="0" borderId="27" xfId="0" applyFont="1" applyBorder="1" applyProtection="1">
      <protection locked="0"/>
    </xf>
    <xf numFmtId="165" fontId="14" fillId="0" borderId="5" xfId="0" applyNumberFormat="1" applyFont="1" applyBorder="1" applyAlignment="1" applyProtection="1">
      <alignment horizontal="center" vertical="center"/>
      <protection locked="0"/>
    </xf>
    <xf numFmtId="168" fontId="15" fillId="0" borderId="5" xfId="0" applyNumberFormat="1" applyFont="1" applyBorder="1" applyAlignment="1" applyProtection="1">
      <alignment horizontal="center" vertical="center"/>
      <protection locked="0"/>
    </xf>
    <xf numFmtId="2" fontId="0" fillId="0" borderId="0" xfId="0" applyNumberFormat="1"/>
    <xf numFmtId="166" fontId="0" fillId="0" borderId="0" xfId="0" applyNumberFormat="1"/>
    <xf numFmtId="165" fontId="15" fillId="0" borderId="5" xfId="0" applyNumberFormat="1" applyFont="1" applyBorder="1" applyAlignment="1">
      <alignment horizontal="center" vertical="center"/>
    </xf>
    <xf numFmtId="169" fontId="15" fillId="0" borderId="5" xfId="0" applyNumberFormat="1" applyFont="1" applyBorder="1" applyAlignment="1">
      <alignment horizontal="center" vertical="center"/>
    </xf>
    <xf numFmtId="0" fontId="15" fillId="0" borderId="0" xfId="0" applyFont="1"/>
    <xf numFmtId="165" fontId="0" fillId="0" borderId="0" xfId="0" applyNumberFormat="1"/>
    <xf numFmtId="0" fontId="3" fillId="0" borderId="1" xfId="0" applyFont="1" applyBorder="1" applyProtection="1">
      <protection locked="0"/>
    </xf>
    <xf numFmtId="0" fontId="3" fillId="0" borderId="28" xfId="0" applyFont="1" applyBorder="1" applyProtection="1">
      <protection locked="0"/>
    </xf>
    <xf numFmtId="0" fontId="5" fillId="0" borderId="1" xfId="0" applyFont="1" applyBorder="1" applyAlignment="1" applyProtection="1">
      <alignment vertical="center"/>
      <protection locked="0"/>
    </xf>
    <xf numFmtId="0" fontId="5" fillId="0" borderId="3" xfId="0" applyFont="1" applyBorder="1" applyAlignment="1" applyProtection="1">
      <alignment vertical="center"/>
      <protection locked="0"/>
    </xf>
    <xf numFmtId="0" fontId="5" fillId="0" borderId="6" xfId="0" applyFont="1" applyBorder="1" applyAlignment="1" applyProtection="1">
      <alignment vertical="center"/>
      <protection locked="0"/>
    </xf>
    <xf numFmtId="0" fontId="5" fillId="0" borderId="7"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27" xfId="0" applyFont="1" applyBorder="1" applyAlignment="1" applyProtection="1">
      <alignment vertical="center"/>
      <protection locked="0"/>
    </xf>
    <xf numFmtId="0" fontId="10" fillId="0" borderId="31" xfId="2" applyFont="1" applyBorder="1" applyAlignment="1">
      <alignment horizontal="center"/>
    </xf>
    <xf numFmtId="165" fontId="10" fillId="0" borderId="34" xfId="2" applyNumberFormat="1" applyFont="1" applyBorder="1" applyAlignment="1">
      <alignment horizontal="center"/>
    </xf>
    <xf numFmtId="0" fontId="10" fillId="0" borderId="36" xfId="2" applyFont="1" applyBorder="1" applyAlignment="1">
      <alignment horizontal="center" vertical="center"/>
    </xf>
    <xf numFmtId="0" fontId="10" fillId="0" borderId="0" xfId="2" applyFont="1" applyProtection="1">
      <protection locked="0"/>
    </xf>
    <xf numFmtId="0" fontId="10" fillId="0" borderId="0" xfId="2" applyFont="1" applyAlignment="1" applyProtection="1">
      <alignment vertical="center"/>
      <protection locked="0"/>
    </xf>
    <xf numFmtId="0" fontId="10" fillId="0" borderId="0" xfId="2" applyFont="1" applyAlignment="1" applyProtection="1">
      <alignment horizontal="center"/>
      <protection locked="0"/>
    </xf>
    <xf numFmtId="0" fontId="10" fillId="0" borderId="0" xfId="2" applyFont="1" applyAlignment="1" applyProtection="1">
      <alignment horizontal="center" vertical="center"/>
      <protection locked="0"/>
    </xf>
    <xf numFmtId="0" fontId="5" fillId="0" borderId="37" xfId="2" applyFont="1" applyBorder="1" applyAlignment="1" applyProtection="1">
      <alignment horizontal="center" vertical="center"/>
      <protection locked="0"/>
    </xf>
    <xf numFmtId="0" fontId="5" fillId="0" borderId="2" xfId="2" applyFont="1" applyBorder="1" applyAlignment="1" applyProtection="1">
      <alignment horizontal="center" vertical="center"/>
      <protection locked="0"/>
    </xf>
    <xf numFmtId="0" fontId="5" fillId="0" borderId="2" xfId="2" applyFont="1" applyBorder="1" applyAlignment="1" applyProtection="1">
      <alignment horizontal="center" vertical="center" wrapText="1"/>
      <protection locked="0"/>
    </xf>
    <xf numFmtId="0" fontId="5" fillId="7" borderId="2" xfId="2" applyFont="1" applyFill="1" applyBorder="1" applyAlignment="1" applyProtection="1">
      <alignment horizontal="center" vertical="center" wrapText="1"/>
      <protection locked="0"/>
    </xf>
    <xf numFmtId="0" fontId="11" fillId="7" borderId="2" xfId="2" applyFont="1" applyFill="1" applyBorder="1" applyAlignment="1" applyProtection="1">
      <alignment horizontal="center" vertical="center" wrapText="1"/>
      <protection locked="0"/>
    </xf>
    <xf numFmtId="0" fontId="11" fillId="7" borderId="2" xfId="2" applyFont="1" applyFill="1" applyBorder="1" applyAlignment="1">
      <alignment horizontal="center" vertical="center" wrapText="1"/>
    </xf>
    <xf numFmtId="0" fontId="11" fillId="7" borderId="38" xfId="2" applyFont="1" applyFill="1" applyBorder="1" applyAlignment="1">
      <alignment horizontal="center" vertical="center" wrapText="1"/>
    </xf>
    <xf numFmtId="0" fontId="5" fillId="0" borderId="37" xfId="2" applyFont="1" applyBorder="1" applyAlignment="1" applyProtection="1">
      <alignment horizontal="center" vertical="center" wrapText="1"/>
      <protection locked="0"/>
    </xf>
    <xf numFmtId="0" fontId="5" fillId="0" borderId="39" xfId="2" applyFont="1" applyBorder="1" applyAlignment="1" applyProtection="1">
      <alignment horizontal="center" vertical="center" wrapText="1"/>
      <protection locked="0"/>
    </xf>
    <xf numFmtId="0" fontId="10" fillId="0" borderId="40" xfId="2" applyFont="1" applyBorder="1" applyAlignment="1" applyProtection="1">
      <alignment horizontal="center" vertical="center"/>
      <protection locked="0"/>
    </xf>
    <xf numFmtId="0" fontId="10" fillId="0" borderId="41" xfId="2" applyFont="1" applyBorder="1" applyAlignment="1" applyProtection="1">
      <alignment horizontal="center" vertical="center"/>
      <protection locked="0"/>
    </xf>
    <xf numFmtId="0" fontId="10" fillId="0" borderId="41" xfId="2" applyFont="1" applyBorder="1" applyAlignment="1" applyProtection="1">
      <alignment horizontal="center" vertical="center" wrapText="1"/>
      <protection locked="0"/>
    </xf>
    <xf numFmtId="0" fontId="10" fillId="0" borderId="41" xfId="2" applyFont="1" applyBorder="1" applyAlignment="1" applyProtection="1">
      <alignment vertical="top" wrapText="1"/>
      <protection locked="0"/>
    </xf>
    <xf numFmtId="166" fontId="10" fillId="0" borderId="41" xfId="2" applyNumberFormat="1" applyFont="1" applyBorder="1" applyAlignment="1" applyProtection="1">
      <alignment horizontal="center" vertical="top"/>
      <protection locked="0"/>
    </xf>
    <xf numFmtId="0" fontId="8" fillId="0" borderId="41" xfId="0" applyFont="1" applyBorder="1" applyAlignment="1" applyProtection="1">
      <alignment horizontal="center" vertical="center"/>
      <protection locked="0"/>
    </xf>
    <xf numFmtId="170" fontId="17" fillId="0" borderId="41" xfId="0" applyNumberFormat="1"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pplyProtection="1">
      <alignment horizontal="center" vertical="center"/>
      <protection locked="0"/>
    </xf>
    <xf numFmtId="0" fontId="10" fillId="0" borderId="4" xfId="2" applyFont="1" applyBorder="1" applyAlignment="1" applyProtection="1">
      <alignment horizontal="center" vertical="center"/>
      <protection locked="0"/>
    </xf>
    <xf numFmtId="0" fontId="10" fillId="0" borderId="5" xfId="2" applyFont="1" applyBorder="1" applyAlignment="1" applyProtection="1">
      <alignment horizontal="center" vertical="center"/>
      <protection locked="0"/>
    </xf>
    <xf numFmtId="0" fontId="10" fillId="0" borderId="5" xfId="2" applyFont="1" applyBorder="1" applyAlignment="1" applyProtection="1">
      <alignment vertical="top"/>
      <protection locked="0"/>
    </xf>
    <xf numFmtId="166" fontId="10" fillId="0" borderId="5" xfId="2" applyNumberFormat="1" applyFont="1" applyBorder="1" applyAlignment="1" applyProtection="1">
      <alignment horizontal="center" vertical="top"/>
      <protection locked="0"/>
    </xf>
    <xf numFmtId="0" fontId="8" fillId="0" borderId="5" xfId="0" applyFont="1" applyBorder="1" applyAlignment="1" applyProtection="1">
      <alignment horizontal="center"/>
      <protection locked="0"/>
    </xf>
    <xf numFmtId="0" fontId="8" fillId="0" borderId="5" xfId="0" applyFont="1" applyBorder="1" applyAlignment="1" applyProtection="1">
      <alignment horizontal="center" vertical="center"/>
      <protection locked="0"/>
    </xf>
    <xf numFmtId="170" fontId="17" fillId="0" borderId="5" xfId="0" applyNumberFormat="1"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pplyProtection="1">
      <alignment horizontal="center" vertical="center"/>
      <protection locked="0"/>
    </xf>
    <xf numFmtId="0" fontId="3" fillId="0" borderId="5" xfId="5" applyFont="1" applyBorder="1" applyAlignment="1" applyProtection="1">
      <alignment horizontal="center" vertical="center"/>
      <protection locked="0"/>
    </xf>
    <xf numFmtId="0" fontId="10" fillId="0" borderId="5" xfId="5" applyFont="1" applyBorder="1" applyAlignment="1" applyProtection="1">
      <alignment vertical="center"/>
      <protection locked="0"/>
    </xf>
    <xf numFmtId="0" fontId="10" fillId="0" borderId="5" xfId="5" applyFont="1" applyBorder="1" applyAlignment="1" applyProtection="1">
      <alignment horizontal="left" vertical="center"/>
      <protection locked="0"/>
    </xf>
    <xf numFmtId="1" fontId="8" fillId="0" borderId="5" xfId="0" applyNumberFormat="1" applyFont="1" applyBorder="1" applyAlignment="1" applyProtection="1">
      <alignment horizontal="center" vertical="center"/>
      <protection locked="0"/>
    </xf>
    <xf numFmtId="1" fontId="8" fillId="0" borderId="5" xfId="0" applyNumberFormat="1" applyFont="1" applyBorder="1" applyAlignment="1">
      <alignment horizontal="center" vertical="center"/>
    </xf>
    <xf numFmtId="0" fontId="17" fillId="0" borderId="5" xfId="5" applyFont="1" applyBorder="1" applyAlignment="1" applyProtection="1">
      <alignment vertical="center"/>
      <protection locked="0"/>
    </xf>
    <xf numFmtId="0" fontId="3" fillId="0" borderId="5" xfId="5" applyFont="1" applyBorder="1" applyAlignment="1" applyProtection="1">
      <alignment horizontal="left" vertical="center"/>
      <protection locked="0"/>
    </xf>
    <xf numFmtId="0" fontId="17" fillId="0" borderId="5" xfId="6" applyFont="1" applyBorder="1" applyAlignment="1" applyProtection="1">
      <alignment vertical="center"/>
      <protection locked="0"/>
    </xf>
    <xf numFmtId="0" fontId="8" fillId="0" borderId="5" xfId="6" applyFont="1" applyBorder="1" applyAlignment="1" applyProtection="1">
      <alignment horizontal="center" vertical="center"/>
      <protection locked="0"/>
    </xf>
    <xf numFmtId="0" fontId="10" fillId="0" borderId="5" xfId="5" applyFont="1" applyBorder="1" applyAlignment="1" applyProtection="1">
      <alignment vertical="top"/>
      <protection locked="0"/>
    </xf>
    <xf numFmtId="0" fontId="10" fillId="0" borderId="43" xfId="2" applyFont="1" applyBorder="1" applyAlignment="1" applyProtection="1">
      <alignment horizontal="center" vertical="center"/>
      <protection locked="0"/>
    </xf>
    <xf numFmtId="0" fontId="10" fillId="0" borderId="44" xfId="2" applyFont="1" applyBorder="1" applyAlignment="1" applyProtection="1">
      <alignment horizontal="center" vertical="center"/>
      <protection locked="0"/>
    </xf>
    <xf numFmtId="0" fontId="10" fillId="0" borderId="44" xfId="2" applyFont="1" applyBorder="1" applyAlignment="1" applyProtection="1">
      <alignment vertical="top"/>
      <protection locked="0"/>
    </xf>
    <xf numFmtId="166" fontId="10" fillId="0" borderId="44" xfId="2" applyNumberFormat="1" applyFont="1" applyBorder="1" applyAlignment="1" applyProtection="1">
      <alignment horizontal="center" vertical="top"/>
      <protection locked="0"/>
    </xf>
    <xf numFmtId="0" fontId="8" fillId="0" borderId="44" xfId="0" applyFont="1" applyBorder="1" applyAlignment="1" applyProtection="1">
      <alignment horizontal="center"/>
      <protection locked="0"/>
    </xf>
    <xf numFmtId="0" fontId="8" fillId="0" borderId="44" xfId="0" applyFont="1" applyBorder="1" applyAlignment="1" applyProtection="1">
      <alignment horizontal="center" vertical="center"/>
      <protection locked="0"/>
    </xf>
    <xf numFmtId="170" fontId="17" fillId="0" borderId="44" xfId="0" applyNumberFormat="1"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pplyProtection="1">
      <alignment horizontal="center" vertical="center"/>
      <protection locked="0"/>
    </xf>
    <xf numFmtId="0" fontId="11" fillId="0" borderId="0" xfId="2" applyFont="1" applyAlignment="1" applyProtection="1">
      <alignment horizontal="center" vertical="center"/>
      <protection locked="0"/>
    </xf>
    <xf numFmtId="0" fontId="10" fillId="0" borderId="0" xfId="2" applyFont="1" applyAlignment="1" applyProtection="1">
      <alignment horizontal="left" vertical="top" wrapText="1"/>
      <protection locked="0"/>
    </xf>
    <xf numFmtId="166" fontId="10" fillId="0" borderId="0" xfId="2" applyNumberFormat="1" applyFont="1" applyAlignment="1" applyProtection="1">
      <alignment horizontal="center" vertical="top" wrapText="1"/>
      <protection locked="0"/>
    </xf>
    <xf numFmtId="166" fontId="10" fillId="0" borderId="0" xfId="2" applyNumberFormat="1" applyFont="1" applyAlignment="1" applyProtection="1">
      <alignment horizontal="center" vertical="center" wrapText="1"/>
      <protection locked="0"/>
    </xf>
    <xf numFmtId="1" fontId="18" fillId="0" borderId="0" xfId="0" applyNumberFormat="1" applyFont="1" applyAlignment="1">
      <alignment horizontal="center"/>
    </xf>
    <xf numFmtId="46" fontId="10" fillId="0" borderId="31" xfId="2" applyNumberFormat="1" applyFont="1" applyBorder="1" applyAlignment="1" applyProtection="1">
      <alignment horizontal="center" vertical="center" wrapText="1"/>
      <protection locked="0"/>
    </xf>
    <xf numFmtId="1" fontId="18" fillId="0" borderId="0" xfId="0" applyNumberFormat="1" applyFont="1" applyAlignment="1">
      <alignment horizontal="center" vertical="center"/>
    </xf>
    <xf numFmtId="0" fontId="19" fillId="2" borderId="0" xfId="0" applyFont="1" applyFill="1" applyAlignment="1" applyProtection="1">
      <alignment vertical="center"/>
      <protection locked="0"/>
    </xf>
    <xf numFmtId="46" fontId="10" fillId="0" borderId="34" xfId="2" applyNumberFormat="1" applyFont="1" applyBorder="1" applyAlignment="1" applyProtection="1">
      <alignment horizontal="center" vertical="center" wrapText="1"/>
      <protection locked="0"/>
    </xf>
    <xf numFmtId="1" fontId="19" fillId="2" borderId="0" xfId="0" applyNumberFormat="1" applyFont="1" applyFill="1" applyAlignment="1">
      <alignment vertical="center"/>
    </xf>
    <xf numFmtId="46" fontId="10" fillId="0" borderId="36" xfId="2" applyNumberFormat="1" applyFont="1" applyBorder="1" applyAlignment="1" applyProtection="1">
      <alignment horizontal="center" vertical="center" wrapText="1"/>
      <protection locked="0"/>
    </xf>
    <xf numFmtId="20" fontId="18" fillId="0" borderId="0" xfId="0" applyNumberFormat="1" applyFont="1" applyAlignment="1">
      <alignment horizontal="center"/>
    </xf>
    <xf numFmtId="0" fontId="4" fillId="0" borderId="0" xfId="0" applyFont="1" applyAlignment="1" applyProtection="1">
      <alignment horizontal="center"/>
      <protection locked="0"/>
    </xf>
    <xf numFmtId="0" fontId="4" fillId="0" borderId="0" xfId="0" applyFont="1" applyAlignment="1" applyProtection="1">
      <alignment horizontal="center" vertical="center"/>
      <protection locked="0"/>
    </xf>
    <xf numFmtId="0" fontId="4" fillId="2" borderId="0" xfId="0" applyFont="1" applyFill="1" applyAlignment="1" applyProtection="1">
      <alignment vertical="center"/>
      <protection locked="0"/>
    </xf>
    <xf numFmtId="0" fontId="4" fillId="2" borderId="0" xfId="0" applyFont="1" applyFill="1" applyAlignment="1" applyProtection="1">
      <alignment horizontal="center"/>
      <protection locked="0"/>
    </xf>
    <xf numFmtId="0" fontId="4" fillId="2" borderId="0" xfId="0" applyFont="1" applyFill="1" applyAlignment="1" applyProtection="1">
      <alignment horizontal="center" vertical="center"/>
      <protection locked="0"/>
    </xf>
    <xf numFmtId="0" fontId="3" fillId="0" borderId="1" xfId="2" applyFont="1" applyBorder="1" applyAlignment="1" applyProtection="1">
      <alignment vertical="center"/>
      <protection locked="0"/>
    </xf>
    <xf numFmtId="0" fontId="3" fillId="0" borderId="28" xfId="2" applyFont="1" applyBorder="1" applyAlignment="1" applyProtection="1">
      <alignment vertical="center"/>
      <protection locked="0"/>
    </xf>
    <xf numFmtId="0" fontId="21" fillId="0" borderId="1" xfId="2" applyFont="1" applyBorder="1" applyAlignment="1" applyProtection="1">
      <alignment vertical="center"/>
      <protection locked="0"/>
    </xf>
    <xf numFmtId="0" fontId="21" fillId="0" borderId="3" xfId="2" applyFont="1" applyBorder="1" applyAlignment="1" applyProtection="1">
      <alignment vertical="center"/>
      <protection locked="0"/>
    </xf>
    <xf numFmtId="0" fontId="3" fillId="0" borderId="6" xfId="2" applyFont="1" applyBorder="1" applyAlignment="1" applyProtection="1">
      <alignment vertical="center"/>
      <protection locked="0"/>
    </xf>
    <xf numFmtId="0" fontId="3" fillId="0" borderId="0" xfId="2" applyFont="1" applyAlignment="1" applyProtection="1">
      <alignment vertical="center"/>
      <protection locked="0"/>
    </xf>
    <xf numFmtId="0" fontId="21" fillId="0" borderId="6" xfId="2" applyFont="1" applyBorder="1" applyAlignment="1" applyProtection="1">
      <alignment vertical="center"/>
      <protection locked="0"/>
    </xf>
    <xf numFmtId="0" fontId="21" fillId="0" borderId="7" xfId="2" applyFont="1" applyBorder="1" applyAlignment="1" applyProtection="1">
      <alignment vertical="center"/>
      <protection locked="0"/>
    </xf>
    <xf numFmtId="0" fontId="3" fillId="0" borderId="24" xfId="2" applyFont="1" applyBorder="1" applyAlignment="1" applyProtection="1">
      <alignment vertical="center"/>
      <protection locked="0"/>
    </xf>
    <xf numFmtId="0" fontId="3" fillId="0" borderId="25" xfId="2" applyFont="1" applyBorder="1" applyAlignment="1" applyProtection="1">
      <alignment vertical="center"/>
      <protection locked="0"/>
    </xf>
    <xf numFmtId="0" fontId="21" fillId="0" borderId="24" xfId="2" applyFont="1" applyBorder="1" applyAlignment="1" applyProtection="1">
      <alignment vertical="center"/>
      <protection locked="0"/>
    </xf>
    <xf numFmtId="0" fontId="21" fillId="0" borderId="27" xfId="2" applyFont="1" applyBorder="1" applyAlignment="1" applyProtection="1">
      <alignment vertical="center"/>
      <protection locked="0"/>
    </xf>
    <xf numFmtId="0" fontId="5" fillId="2" borderId="30" xfId="2" applyFont="1" applyFill="1" applyBorder="1" applyAlignment="1" applyProtection="1">
      <alignment vertical="center"/>
      <protection locked="0"/>
    </xf>
    <xf numFmtId="0" fontId="5" fillId="2" borderId="46" xfId="2" applyFont="1" applyFill="1" applyBorder="1" applyAlignment="1" applyProtection="1">
      <alignment vertical="center"/>
      <protection locked="0"/>
    </xf>
    <xf numFmtId="0" fontId="10" fillId="0" borderId="42" xfId="2" applyFont="1" applyBorder="1" applyAlignment="1">
      <alignment horizontal="center" vertical="center"/>
    </xf>
    <xf numFmtId="0" fontId="10" fillId="0" borderId="0" xfId="2" applyFont="1" applyAlignment="1">
      <alignment vertical="center" wrapText="1"/>
    </xf>
    <xf numFmtId="0" fontId="5" fillId="2" borderId="33" xfId="2" applyFont="1" applyFill="1" applyBorder="1" applyAlignment="1" applyProtection="1">
      <alignment vertical="center"/>
      <protection locked="0"/>
    </xf>
    <xf numFmtId="0" fontId="5" fillId="2" borderId="17" xfId="2" applyFont="1" applyFill="1" applyBorder="1" applyAlignment="1" applyProtection="1">
      <alignment vertical="center"/>
      <protection locked="0"/>
    </xf>
    <xf numFmtId="165" fontId="10" fillId="0" borderId="10" xfId="2" applyNumberFormat="1" applyFont="1" applyBorder="1" applyAlignment="1">
      <alignment horizontal="center" vertical="center"/>
    </xf>
    <xf numFmtId="0" fontId="5" fillId="2" borderId="35" xfId="2" applyFont="1" applyFill="1" applyBorder="1" applyAlignment="1" applyProtection="1">
      <alignment vertical="center"/>
      <protection locked="0"/>
    </xf>
    <xf numFmtId="0" fontId="5" fillId="2" borderId="48" xfId="2" applyFont="1" applyFill="1" applyBorder="1" applyAlignment="1" applyProtection="1">
      <alignment vertical="center"/>
      <protection locked="0"/>
    </xf>
    <xf numFmtId="0" fontId="10" fillId="0" borderId="45" xfId="2" applyFont="1" applyBorder="1" applyAlignment="1">
      <alignment horizontal="center" vertical="center"/>
    </xf>
    <xf numFmtId="0" fontId="11" fillId="0" borderId="41" xfId="2" applyFont="1" applyBorder="1" applyAlignment="1" applyProtection="1">
      <alignment horizontal="center" vertical="center"/>
      <protection locked="0"/>
    </xf>
    <xf numFmtId="0" fontId="10" fillId="0" borderId="41" xfId="2" applyFont="1" applyBorder="1" applyAlignment="1" applyProtection="1">
      <alignment horizontal="center" vertical="top" wrapText="1"/>
      <protection locked="0"/>
    </xf>
    <xf numFmtId="0" fontId="8" fillId="0" borderId="41" xfId="0" applyFont="1" applyBorder="1" applyAlignment="1" applyProtection="1">
      <alignment horizontal="center" vertical="center"/>
      <protection locked="0" hidden="1"/>
    </xf>
    <xf numFmtId="0" fontId="11" fillId="0" borderId="5" xfId="2" applyFont="1" applyBorder="1" applyAlignment="1" applyProtection="1">
      <alignment horizontal="center" vertical="center"/>
      <protection locked="0"/>
    </xf>
    <xf numFmtId="0" fontId="10" fillId="0" borderId="5" xfId="2" applyFont="1" applyBorder="1" applyAlignment="1" applyProtection="1">
      <alignment vertical="top" wrapText="1"/>
      <protection locked="0"/>
    </xf>
    <xf numFmtId="0" fontId="10" fillId="0" borderId="5" xfId="2" applyFont="1" applyBorder="1" applyAlignment="1" applyProtection="1">
      <alignment horizontal="center" vertical="top" wrapText="1"/>
      <protection locked="0"/>
    </xf>
    <xf numFmtId="0" fontId="8" fillId="0" borderId="5" xfId="0" applyFont="1" applyBorder="1" applyAlignment="1">
      <alignment horizontal="center"/>
    </xf>
    <xf numFmtId="0" fontId="8" fillId="0" borderId="5" xfId="0" applyFont="1" applyBorder="1" applyAlignment="1" applyProtection="1">
      <alignment horizontal="center" vertical="center"/>
      <protection locked="0" hidden="1"/>
    </xf>
    <xf numFmtId="0" fontId="8" fillId="0" borderId="5" xfId="6" applyFont="1" applyBorder="1" applyAlignment="1" applyProtection="1">
      <alignment horizontal="center" vertical="center" wrapText="1"/>
      <protection locked="0"/>
    </xf>
    <xf numFmtId="166" fontId="8" fillId="0" borderId="5" xfId="0" applyNumberFormat="1" applyFont="1" applyBorder="1" applyAlignment="1">
      <alignment horizontal="center" vertical="center"/>
    </xf>
    <xf numFmtId="0" fontId="11" fillId="0" borderId="44" xfId="2" applyFont="1" applyBorder="1" applyAlignment="1" applyProtection="1">
      <alignment horizontal="center" vertical="center"/>
      <protection locked="0"/>
    </xf>
    <xf numFmtId="0" fontId="10" fillId="0" borderId="44" xfId="2" applyFont="1" applyBorder="1" applyAlignment="1" applyProtection="1">
      <alignment vertical="top" wrapText="1"/>
      <protection locked="0"/>
    </xf>
    <xf numFmtId="0" fontId="10" fillId="0" borderId="44" xfId="2" applyFont="1" applyBorder="1" applyAlignment="1" applyProtection="1">
      <alignment horizontal="center" vertical="top" wrapText="1"/>
      <protection locked="0"/>
    </xf>
    <xf numFmtId="1" fontId="8" fillId="0" borderId="44" xfId="0" applyNumberFormat="1"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hidden="1"/>
    </xf>
    <xf numFmtId="2" fontId="0" fillId="0" borderId="0" xfId="0" applyNumberFormat="1" applyProtection="1">
      <protection locked="0"/>
    </xf>
    <xf numFmtId="166" fontId="15" fillId="0" borderId="0" xfId="0" applyNumberFormat="1" applyFont="1" applyAlignment="1">
      <alignment horizontal="center"/>
    </xf>
    <xf numFmtId="0" fontId="10" fillId="0" borderId="0" xfId="2" applyFont="1" applyAlignment="1" applyProtection="1">
      <alignment horizontal="center" vertical="top" wrapText="1"/>
      <protection locked="0"/>
    </xf>
    <xf numFmtId="2" fontId="3" fillId="0" borderId="0" xfId="0" applyNumberFormat="1" applyFont="1" applyProtection="1">
      <protection locked="0"/>
    </xf>
    <xf numFmtId="0" fontId="16" fillId="7" borderId="40" xfId="0" applyFont="1" applyFill="1" applyBorder="1" applyProtection="1">
      <protection locked="0"/>
    </xf>
    <xf numFmtId="0" fontId="16" fillId="7" borderId="41" xfId="0" applyFont="1" applyFill="1" applyBorder="1" applyProtection="1">
      <protection locked="0"/>
    </xf>
    <xf numFmtId="0" fontId="16" fillId="7" borderId="49" xfId="0" applyFont="1" applyFill="1" applyBorder="1" applyProtection="1">
      <protection locked="0"/>
    </xf>
    <xf numFmtId="0" fontId="16" fillId="7" borderId="46" xfId="0" applyFont="1" applyFill="1" applyBorder="1" applyProtection="1">
      <protection locked="0"/>
    </xf>
    <xf numFmtId="0" fontId="16" fillId="7" borderId="50" xfId="0" applyFont="1" applyFill="1" applyBorder="1" applyProtection="1">
      <protection locked="0"/>
    </xf>
    <xf numFmtId="0" fontId="10" fillId="0" borderId="18" xfId="2" applyFont="1" applyBorder="1" applyAlignment="1" applyProtection="1">
      <alignment vertical="top" wrapText="1"/>
      <protection locked="0"/>
    </xf>
    <xf numFmtId="0" fontId="10" fillId="0" borderId="15" xfId="2" applyFont="1" applyBorder="1" applyAlignment="1" applyProtection="1">
      <alignment vertical="top" wrapText="1"/>
      <protection locked="0"/>
    </xf>
    <xf numFmtId="0" fontId="10" fillId="0" borderId="20" xfId="2" applyFont="1" applyBorder="1" applyAlignment="1" applyProtection="1">
      <alignment vertical="top" wrapText="1"/>
      <protection locked="0"/>
    </xf>
    <xf numFmtId="0" fontId="10" fillId="0" borderId="33" xfId="2" applyFont="1" applyBorder="1" applyAlignment="1" applyProtection="1">
      <alignment vertical="top" wrapText="1"/>
      <protection locked="0"/>
    </xf>
    <xf numFmtId="0" fontId="10" fillId="0" borderId="17" xfId="2" applyFont="1" applyBorder="1" applyAlignment="1" applyProtection="1">
      <alignment vertical="top" wrapText="1"/>
      <protection locked="0"/>
    </xf>
    <xf numFmtId="0" fontId="10" fillId="0" borderId="51" xfId="2" applyFont="1" applyBorder="1" applyAlignment="1" applyProtection="1">
      <alignment vertical="top" wrapText="1"/>
      <protection locked="0"/>
    </xf>
    <xf numFmtId="0" fontId="10" fillId="0" borderId="35" xfId="2" applyFont="1" applyBorder="1" applyAlignment="1" applyProtection="1">
      <alignment vertical="top" wrapText="1"/>
      <protection locked="0"/>
    </xf>
    <xf numFmtId="0" fontId="10" fillId="0" borderId="48" xfId="2" applyFont="1" applyBorder="1" applyAlignment="1" applyProtection="1">
      <alignment vertical="top" wrapText="1"/>
      <protection locked="0"/>
    </xf>
    <xf numFmtId="0" fontId="10" fillId="0" borderId="52" xfId="2" applyFont="1" applyBorder="1" applyAlignment="1" applyProtection="1">
      <alignment vertical="top" wrapText="1"/>
      <protection locked="0"/>
    </xf>
    <xf numFmtId="0" fontId="3" fillId="0" borderId="0" xfId="2" applyFont="1" applyProtection="1">
      <protection locked="0"/>
    </xf>
    <xf numFmtId="0" fontId="10" fillId="0" borderId="0" xfId="2" applyFont="1" applyAlignment="1" applyProtection="1">
      <alignment horizontal="left" vertical="center"/>
      <protection locked="0"/>
    </xf>
    <xf numFmtId="0" fontId="4" fillId="2" borderId="0" xfId="2" applyFont="1" applyFill="1" applyProtection="1">
      <protection locked="0"/>
    </xf>
    <xf numFmtId="0" fontId="19" fillId="2" borderId="0" xfId="2" applyFont="1" applyFill="1" applyProtection="1">
      <protection locked="0"/>
    </xf>
    <xf numFmtId="0" fontId="22" fillId="2" borderId="0" xfId="2" applyFont="1" applyFill="1"/>
    <xf numFmtId="0" fontId="22" fillId="2" borderId="0" xfId="2" applyFont="1" applyFill="1" applyAlignment="1" applyProtection="1">
      <alignment horizontal="center"/>
      <protection locked="0"/>
    </xf>
    <xf numFmtId="0" fontId="5" fillId="3" borderId="40" xfId="2" applyFont="1" applyFill="1" applyBorder="1" applyAlignment="1" applyProtection="1">
      <alignment horizontal="left" vertical="center"/>
      <protection locked="0"/>
    </xf>
    <xf numFmtId="0" fontId="10" fillId="0" borderId="41" xfId="2" applyFont="1" applyBorder="1" applyAlignment="1">
      <alignment horizontal="center"/>
    </xf>
    <xf numFmtId="0" fontId="5" fillId="3" borderId="4" xfId="2" applyFont="1" applyFill="1" applyBorder="1" applyAlignment="1" applyProtection="1">
      <alignment horizontal="left" vertical="center"/>
      <protection locked="0"/>
    </xf>
    <xf numFmtId="165" fontId="10" fillId="0" borderId="57" xfId="2" applyNumberFormat="1" applyFont="1" applyBorder="1" applyAlignment="1">
      <alignment horizontal="center"/>
    </xf>
    <xf numFmtId="0" fontId="5" fillId="3" borderId="58" xfId="2" applyFont="1" applyFill="1" applyBorder="1" applyAlignment="1" applyProtection="1">
      <alignment horizontal="left" vertical="center"/>
      <protection locked="0"/>
    </xf>
    <xf numFmtId="0" fontId="10" fillId="0" borderId="44" xfId="2" applyFont="1" applyBorder="1" applyAlignment="1">
      <alignment horizontal="center" vertical="center"/>
    </xf>
    <xf numFmtId="0" fontId="5" fillId="3" borderId="59" xfId="2" applyFont="1" applyFill="1" applyBorder="1" applyAlignment="1" applyProtection="1">
      <alignment horizontal="center"/>
      <protection locked="0"/>
    </xf>
    <xf numFmtId="0" fontId="5" fillId="3" borderId="60" xfId="2" applyFont="1" applyFill="1" applyBorder="1" applyAlignment="1" applyProtection="1">
      <alignment horizontal="center" vertical="center"/>
      <protection locked="0"/>
    </xf>
    <xf numFmtId="0" fontId="5" fillId="3" borderId="61" xfId="2" applyFont="1" applyFill="1" applyBorder="1" applyAlignment="1" applyProtection="1">
      <alignment horizontal="center"/>
      <protection locked="0"/>
    </xf>
    <xf numFmtId="0" fontId="11" fillId="2" borderId="8" xfId="2" applyFont="1" applyFill="1" applyBorder="1" applyAlignment="1" applyProtection="1">
      <alignment horizontal="center" vertical="center"/>
      <protection locked="0"/>
    </xf>
    <xf numFmtId="0" fontId="10" fillId="2" borderId="9" xfId="2" applyFont="1" applyFill="1" applyBorder="1" applyAlignment="1" applyProtection="1">
      <alignment horizontal="left" vertical="center"/>
      <protection locked="0"/>
    </xf>
    <xf numFmtId="0" fontId="24" fillId="2" borderId="5" xfId="2" applyFont="1" applyFill="1" applyBorder="1" applyAlignment="1">
      <alignment horizontal="center" vertical="center"/>
    </xf>
    <xf numFmtId="0" fontId="22" fillId="2" borderId="0" xfId="2" applyFont="1" applyFill="1" applyProtection="1">
      <protection locked="0"/>
    </xf>
    <xf numFmtId="0" fontId="4" fillId="0" borderId="0" xfId="2" applyFont="1" applyProtection="1">
      <protection locked="0"/>
    </xf>
    <xf numFmtId="0" fontId="5" fillId="2" borderId="4" xfId="2" applyFont="1" applyFill="1" applyBorder="1" applyAlignment="1" applyProtection="1">
      <alignment horizontal="center" vertical="center"/>
      <protection locked="0"/>
    </xf>
    <xf numFmtId="0" fontId="3" fillId="2" borderId="5" xfId="2" applyFont="1" applyFill="1" applyBorder="1" applyAlignment="1" applyProtection="1">
      <alignment horizontal="left" vertical="center"/>
      <protection locked="0"/>
    </xf>
    <xf numFmtId="0" fontId="25" fillId="2" borderId="5" xfId="2" applyFont="1" applyFill="1" applyBorder="1" applyAlignment="1">
      <alignment horizontal="center" vertical="center"/>
    </xf>
    <xf numFmtId="0" fontId="11" fillId="2" borderId="4" xfId="2" applyFont="1" applyFill="1" applyBorder="1" applyAlignment="1" applyProtection="1">
      <alignment horizontal="center" vertical="center"/>
      <protection locked="0"/>
    </xf>
    <xf numFmtId="0" fontId="10" fillId="2" borderId="5" xfId="2" applyFont="1" applyFill="1" applyBorder="1" applyAlignment="1" applyProtection="1">
      <alignment horizontal="left" vertical="center"/>
      <protection locked="0"/>
    </xf>
    <xf numFmtId="0" fontId="11" fillId="0" borderId="45" xfId="2" applyFont="1" applyBorder="1" applyAlignment="1">
      <alignment horizontal="center" vertical="center"/>
    </xf>
    <xf numFmtId="0" fontId="19" fillId="0" borderId="0" xfId="2" applyFont="1" applyProtection="1">
      <protection locked="0"/>
    </xf>
    <xf numFmtId="0" fontId="19" fillId="0" borderId="0" xfId="2" applyFont="1" applyAlignment="1" applyProtection="1">
      <alignment horizontal="left" vertical="center"/>
      <protection locked="0"/>
    </xf>
    <xf numFmtId="0" fontId="3" fillId="0" borderId="0" xfId="2" applyFont="1" applyAlignment="1" applyProtection="1">
      <alignment horizontal="left" vertical="center"/>
      <protection locked="0"/>
    </xf>
    <xf numFmtId="0" fontId="3" fillId="2" borderId="0" xfId="2" applyFont="1" applyFill="1" applyProtection="1">
      <protection locked="0"/>
    </xf>
    <xf numFmtId="0" fontId="3" fillId="0" borderId="0" xfId="0" applyFont="1"/>
    <xf numFmtId="0" fontId="10" fillId="0" borderId="0" xfId="3" applyFont="1"/>
    <xf numFmtId="0" fontId="5" fillId="3" borderId="59" xfId="0" applyFont="1" applyFill="1" applyBorder="1" applyAlignment="1">
      <alignment horizontal="center"/>
    </xf>
    <xf numFmtId="0" fontId="3" fillId="0" borderId="40"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wrapText="1"/>
    </xf>
    <xf numFmtId="0" fontId="3" fillId="0" borderId="4" xfId="0" applyFont="1" applyBorder="1" applyAlignment="1">
      <alignment horizontal="left" vertical="center" wrapText="1"/>
    </xf>
    <xf numFmtId="0" fontId="3" fillId="0" borderId="43" xfId="0" applyFont="1" applyBorder="1" applyAlignment="1">
      <alignment vertical="center" wrapText="1"/>
    </xf>
    <xf numFmtId="0" fontId="8" fillId="0" borderId="0" xfId="0" applyFont="1"/>
    <xf numFmtId="0" fontId="23" fillId="0" borderId="0" xfId="0" applyFont="1"/>
    <xf numFmtId="0" fontId="8" fillId="2" borderId="5"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top" wrapText="1"/>
      <protection locked="0"/>
    </xf>
    <xf numFmtId="0" fontId="7" fillId="5" borderId="5" xfId="0" applyFont="1" applyFill="1" applyBorder="1" applyAlignment="1" applyProtection="1">
      <alignment horizontal="center" vertical="top" wrapText="1"/>
      <protection locked="0"/>
    </xf>
    <xf numFmtId="0" fontId="7" fillId="6" borderId="5" xfId="0" applyFont="1" applyFill="1" applyBorder="1" applyAlignment="1" applyProtection="1">
      <alignment horizontal="center" vertical="top" wrapText="1"/>
      <protection locked="0"/>
    </xf>
    <xf numFmtId="0" fontId="3" fillId="0" borderId="5" xfId="0" applyFont="1" applyBorder="1" applyAlignment="1">
      <alignment horizontal="center" vertical="center"/>
    </xf>
    <xf numFmtId="166" fontId="3" fillId="0" borderId="10" xfId="0" applyNumberFormat="1" applyFont="1" applyBorder="1" applyAlignment="1">
      <alignment horizontal="center" vertical="center"/>
    </xf>
    <xf numFmtId="167" fontId="10" fillId="0" borderId="5" xfId="0" applyNumberFormat="1" applyFont="1" applyBorder="1" applyAlignment="1">
      <alignment horizontal="center" vertical="center"/>
    </xf>
    <xf numFmtId="0" fontId="3" fillId="0" borderId="11" xfId="0" applyFont="1" applyBorder="1" applyAlignment="1" applyProtection="1">
      <alignment horizontal="center" vertical="center" wrapText="1"/>
      <protection locked="0"/>
    </xf>
    <xf numFmtId="0" fontId="5" fillId="3" borderId="10" xfId="0" applyFont="1" applyFill="1" applyBorder="1" applyAlignment="1" applyProtection="1">
      <alignment horizontal="center" vertical="center"/>
      <protection locked="0"/>
    </xf>
    <xf numFmtId="0" fontId="3" fillId="0" borderId="8" xfId="0" applyFont="1" applyBorder="1" applyAlignment="1" applyProtection="1">
      <alignment horizontal="left" vertical="top" wrapText="1"/>
      <protection locked="0"/>
    </xf>
    <xf numFmtId="0" fontId="7" fillId="0" borderId="9" xfId="0" applyFont="1" applyBorder="1" applyAlignment="1" applyProtection="1">
      <alignment horizontal="center" vertical="top" wrapText="1"/>
      <protection locked="0"/>
    </xf>
    <xf numFmtId="0" fontId="3" fillId="0" borderId="4" xfId="0" applyFont="1" applyBorder="1" applyAlignment="1" applyProtection="1">
      <alignment horizontal="left" vertical="top" wrapText="1"/>
      <protection locked="0"/>
    </xf>
    <xf numFmtId="0" fontId="7" fillId="0" borderId="5"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5" fillId="0" borderId="4" xfId="0" applyFont="1" applyBorder="1" applyAlignment="1" applyProtection="1">
      <alignment horizontal="center" vertical="top" wrapText="1"/>
      <protection locked="0"/>
    </xf>
    <xf numFmtId="0" fontId="5" fillId="0" borderId="10" xfId="0" applyFont="1" applyBorder="1" applyAlignment="1" applyProtection="1">
      <alignment horizontal="center" vertical="top" wrapText="1"/>
      <protection locked="0"/>
    </xf>
    <xf numFmtId="0" fontId="3" fillId="0" borderId="14"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3" fillId="0" borderId="16" xfId="0" applyFont="1" applyBorder="1" applyAlignment="1" applyProtection="1">
      <alignment horizontal="center"/>
      <protection locked="0"/>
    </xf>
    <xf numFmtId="0" fontId="3" fillId="0" borderId="17" xfId="0" applyFont="1" applyBorder="1" applyAlignment="1" applyProtection="1">
      <alignment horizontal="center"/>
      <protection locked="0"/>
    </xf>
    <xf numFmtId="0" fontId="13" fillId="0" borderId="16" xfId="1" applyFont="1" applyBorder="1" applyAlignment="1">
      <alignment horizontal="center"/>
      <protection locked="0"/>
    </xf>
    <xf numFmtId="0" fontId="13" fillId="0" borderId="17" xfId="1" applyFont="1" applyBorder="1" applyAlignment="1">
      <alignment horizontal="center"/>
      <protection locked="0"/>
    </xf>
    <xf numFmtId="0" fontId="3" fillId="0" borderId="0" xfId="0" applyFont="1" applyAlignment="1" applyProtection="1">
      <alignment horizontal="center"/>
      <protection locked="0"/>
    </xf>
    <xf numFmtId="0" fontId="3" fillId="0" borderId="26"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16" fillId="0" borderId="29" xfId="0" applyFont="1" applyBorder="1" applyAlignment="1" applyProtection="1">
      <alignment horizontal="center" vertical="center" wrapText="1"/>
      <protection locked="0"/>
    </xf>
    <xf numFmtId="0" fontId="5" fillId="0" borderId="30" xfId="2" applyFont="1" applyBorder="1" applyAlignment="1" applyProtection="1">
      <alignment horizontal="center" vertical="center"/>
      <protection locked="0"/>
    </xf>
    <xf numFmtId="0" fontId="16" fillId="0" borderId="32" xfId="2" applyFont="1" applyBorder="1" applyAlignment="1" applyProtection="1">
      <alignment horizontal="center" vertical="center" wrapText="1"/>
      <protection locked="0"/>
    </xf>
    <xf numFmtId="0" fontId="10" fillId="0" borderId="29" xfId="2" applyFont="1" applyBorder="1" applyAlignment="1">
      <alignment horizontal="center" vertical="center" wrapText="1"/>
    </xf>
    <xf numFmtId="0" fontId="5" fillId="0" borderId="33" xfId="2" applyFont="1" applyBorder="1" applyAlignment="1" applyProtection="1">
      <alignment horizontal="center" vertical="center"/>
      <protection locked="0"/>
    </xf>
    <xf numFmtId="0" fontId="5" fillId="0" borderId="35" xfId="2" applyFont="1" applyBorder="1" applyAlignment="1" applyProtection="1">
      <alignment horizontal="center" vertical="center"/>
      <protection locked="0"/>
    </xf>
    <xf numFmtId="0" fontId="18" fillId="7" borderId="31" xfId="0" applyFont="1" applyFill="1" applyBorder="1" applyAlignment="1" applyProtection="1">
      <alignment horizontal="center" vertical="center"/>
      <protection locked="0"/>
    </xf>
    <xf numFmtId="0" fontId="18" fillId="7" borderId="34" xfId="0" applyFont="1" applyFill="1" applyBorder="1" applyAlignment="1" applyProtection="1">
      <alignment horizontal="center" vertical="center"/>
      <protection locked="0"/>
    </xf>
    <xf numFmtId="0" fontId="18" fillId="7" borderId="36" xfId="0" applyFont="1" applyFill="1" applyBorder="1" applyAlignment="1" applyProtection="1">
      <alignment horizontal="center" vertical="center"/>
      <protection locked="0"/>
    </xf>
    <xf numFmtId="0" fontId="21" fillId="0" borderId="29" xfId="2" applyFont="1" applyBorder="1" applyAlignment="1" applyProtection="1">
      <alignment horizontal="center" vertical="center" wrapText="1"/>
      <protection locked="0"/>
    </xf>
    <xf numFmtId="0" fontId="5" fillId="0" borderId="32" xfId="2" applyFont="1" applyBorder="1" applyAlignment="1" applyProtection="1">
      <alignment horizontal="center" vertical="center" wrapText="1"/>
      <protection locked="0"/>
    </xf>
    <xf numFmtId="0" fontId="18" fillId="7" borderId="30" xfId="0" applyFont="1" applyFill="1" applyBorder="1" applyAlignment="1" applyProtection="1">
      <alignment horizontal="center" vertical="center"/>
      <protection locked="0"/>
    </xf>
    <xf numFmtId="0" fontId="18" fillId="7" borderId="33" xfId="0" applyFont="1" applyFill="1" applyBorder="1" applyAlignment="1" applyProtection="1">
      <alignment horizontal="center"/>
      <protection locked="0"/>
    </xf>
    <xf numFmtId="0" fontId="18" fillId="7" borderId="35" xfId="0" applyFont="1" applyFill="1" applyBorder="1" applyAlignment="1" applyProtection="1">
      <alignment horizontal="center"/>
      <protection locked="0"/>
    </xf>
    <xf numFmtId="0" fontId="3" fillId="0" borderId="53" xfId="2" applyFont="1" applyBorder="1" applyAlignment="1" applyProtection="1">
      <alignment horizontal="center" vertical="center"/>
      <protection locked="0"/>
    </xf>
    <xf numFmtId="0" fontId="21" fillId="0" borderId="54" xfId="2" applyFont="1" applyBorder="1" applyAlignment="1" applyProtection="1">
      <alignment horizontal="center" vertical="center" wrapText="1"/>
      <protection locked="0"/>
    </xf>
    <xf numFmtId="0" fontId="17" fillId="2" borderId="32" xfId="2" applyFont="1" applyFill="1" applyBorder="1" applyAlignment="1">
      <alignment horizontal="center" vertical="center" wrapText="1"/>
    </xf>
    <xf numFmtId="0" fontId="10" fillId="0" borderId="55" xfId="2" applyFont="1" applyBorder="1" applyAlignment="1" applyProtection="1">
      <alignment horizontal="center" vertical="center"/>
      <protection locked="0"/>
    </xf>
    <xf numFmtId="0" fontId="5" fillId="3" borderId="56" xfId="2" applyFont="1" applyFill="1" applyBorder="1" applyAlignment="1" applyProtection="1">
      <alignment horizontal="center" vertical="center" wrapText="1"/>
      <protection locked="0"/>
    </xf>
    <xf numFmtId="0" fontId="10" fillId="0" borderId="41" xfId="2" applyFont="1" applyBorder="1" applyAlignment="1">
      <alignment horizontal="left" vertical="center" wrapText="1"/>
    </xf>
    <xf numFmtId="0" fontId="23" fillId="3" borderId="60" xfId="0" applyFont="1" applyFill="1" applyBorder="1" applyAlignment="1" applyProtection="1">
      <alignment horizontal="center" vertical="center"/>
      <protection locked="0"/>
    </xf>
    <xf numFmtId="0" fontId="3" fillId="2" borderId="9" xfId="2" applyFont="1" applyFill="1" applyBorder="1" applyAlignment="1" applyProtection="1">
      <alignment horizontal="left" vertical="center" wrapText="1"/>
      <protection locked="0"/>
    </xf>
    <xf numFmtId="0" fontId="3" fillId="2" borderId="5" xfId="2" applyFont="1" applyFill="1" applyBorder="1" applyAlignment="1" applyProtection="1">
      <alignment horizontal="left" vertical="center" wrapText="1"/>
      <protection locked="0"/>
    </xf>
    <xf numFmtId="0" fontId="10" fillId="2" borderId="5" xfId="2" applyFont="1" applyFill="1" applyBorder="1" applyAlignment="1" applyProtection="1">
      <alignment horizontal="left" vertical="center" wrapText="1"/>
      <protection locked="0"/>
    </xf>
    <xf numFmtId="0" fontId="11" fillId="7" borderId="43" xfId="2" applyFont="1" applyFill="1" applyBorder="1" applyAlignment="1" applyProtection="1">
      <alignment horizontal="center" vertical="center"/>
      <protection locked="0"/>
    </xf>
    <xf numFmtId="0" fontId="11" fillId="7" borderId="29" xfId="2" applyFont="1" applyFill="1" applyBorder="1" applyAlignment="1" applyProtection="1">
      <alignment horizontal="center"/>
      <protection locked="0"/>
    </xf>
    <xf numFmtId="0" fontId="10" fillId="0" borderId="55" xfId="2" applyFont="1" applyBorder="1" applyAlignment="1" applyProtection="1">
      <alignment horizontal="left" vertical="top" wrapText="1"/>
      <protection locked="0"/>
    </xf>
    <xf numFmtId="0" fontId="3" fillId="0" borderId="29" xfId="3" applyFont="1" applyBorder="1" applyAlignment="1">
      <alignment horizontal="center" vertical="center"/>
    </xf>
    <xf numFmtId="0" fontId="11" fillId="0" borderId="29" xfId="3" applyFont="1" applyBorder="1" applyAlignment="1">
      <alignment horizontal="center" vertical="center" wrapText="1"/>
    </xf>
    <xf numFmtId="0" fontId="10" fillId="0" borderId="29" xfId="3" applyFont="1" applyBorder="1" applyAlignment="1">
      <alignment horizontal="left" vertical="center" wrapText="1"/>
    </xf>
    <xf numFmtId="0" fontId="5" fillId="3" borderId="59" xfId="0" applyFont="1" applyFill="1" applyBorder="1" applyAlignment="1">
      <alignment horizontal="center"/>
    </xf>
    <xf numFmtId="0" fontId="3" fillId="0" borderId="59" xfId="0" applyFont="1" applyBorder="1" applyAlignment="1">
      <alignment horizontal="center" vertical="center" wrapText="1"/>
    </xf>
    <xf numFmtId="0" fontId="5" fillId="3" borderId="61" xfId="0" applyFont="1" applyFill="1" applyBorder="1" applyAlignment="1">
      <alignment horizontal="center"/>
    </xf>
    <xf numFmtId="0" fontId="3" fillId="0" borderId="42" xfId="0" applyFont="1" applyBorder="1" applyAlignment="1">
      <alignment horizontal="left" wrapText="1"/>
    </xf>
    <xf numFmtId="0" fontId="3" fillId="0" borderId="10" xfId="0" applyFont="1" applyBorder="1" applyAlignment="1">
      <alignment horizontal="left" wrapText="1"/>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3" fillId="0" borderId="45" xfId="0" applyFont="1" applyBorder="1" applyAlignment="1">
      <alignment horizontal="left" vertical="center" wrapText="1"/>
    </xf>
    <xf numFmtId="0" fontId="3" fillId="0" borderId="11" xfId="0" applyFont="1" applyBorder="1" applyAlignment="1" applyProtection="1">
      <alignment horizontal="center" wrapText="1"/>
      <protection locked="0"/>
    </xf>
    <xf numFmtId="0" fontId="5" fillId="0" borderId="11" xfId="0" applyFont="1" applyBorder="1" applyAlignment="1" applyProtection="1">
      <alignment horizontal="center" vertical="center" wrapText="1"/>
      <protection locked="0"/>
    </xf>
    <xf numFmtId="0" fontId="10" fillId="0" borderId="5" xfId="5" applyFont="1" applyBorder="1" applyAlignment="1" applyProtection="1">
      <alignment horizontal="center" vertical="center" wrapText="1"/>
      <protection locked="0"/>
    </xf>
    <xf numFmtId="0" fontId="10" fillId="0" borderId="5" xfId="5" applyFont="1" applyBorder="1" applyAlignment="1" applyProtection="1">
      <alignment vertical="center" wrapText="1"/>
      <protection locked="0"/>
    </xf>
    <xf numFmtId="0" fontId="17" fillId="0" borderId="5" xfId="5" applyFont="1" applyBorder="1" applyAlignment="1" applyProtection="1">
      <alignment vertical="top" wrapText="1"/>
      <protection locked="0"/>
    </xf>
    <xf numFmtId="0" fontId="17" fillId="0" borderId="5" xfId="5" applyFont="1" applyBorder="1" applyAlignment="1" applyProtection="1">
      <alignment vertical="center" wrapText="1"/>
      <protection locked="0"/>
    </xf>
    <xf numFmtId="0" fontId="8" fillId="0" borderId="5" xfId="0" applyFont="1" applyBorder="1" applyAlignment="1" applyProtection="1">
      <alignment vertical="top" wrapText="1"/>
      <protection locked="0"/>
    </xf>
    <xf numFmtId="0" fontId="3" fillId="0" borderId="0" xfId="0" applyFont="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3" fillId="0" borderId="0" xfId="0" applyFont="1" applyAlignment="1" applyProtection="1">
      <alignment wrapText="1"/>
      <protection locked="0"/>
    </xf>
    <xf numFmtId="0" fontId="3" fillId="0" borderId="3" xfId="0" applyFont="1" applyBorder="1" applyAlignment="1" applyProtection="1">
      <alignment wrapText="1"/>
      <protection locked="0"/>
    </xf>
    <xf numFmtId="0" fontId="3" fillId="0" borderId="7" xfId="0" applyFont="1" applyBorder="1" applyAlignment="1" applyProtection="1">
      <alignment wrapText="1"/>
      <protection locked="0"/>
    </xf>
    <xf numFmtId="0" fontId="10" fillId="0" borderId="0" xfId="2" applyFont="1" applyAlignment="1" applyProtection="1">
      <alignment wrapText="1"/>
      <protection locked="0"/>
    </xf>
    <xf numFmtId="0" fontId="10" fillId="0" borderId="5" xfId="2" applyFont="1" applyBorder="1" applyAlignment="1" applyProtection="1">
      <alignment horizontal="center" vertical="center" wrapText="1"/>
      <protection locked="0"/>
    </xf>
    <xf numFmtId="0" fontId="10" fillId="0" borderId="44" xfId="2" applyFont="1" applyBorder="1" applyAlignment="1" applyProtection="1">
      <alignment horizontal="center" vertical="center" wrapText="1"/>
      <protection locked="0"/>
    </xf>
    <xf numFmtId="0" fontId="11" fillId="0" borderId="0" xfId="2" applyFont="1" applyAlignment="1" applyProtection="1">
      <alignment horizontal="center" vertical="center" wrapText="1"/>
      <protection locked="0"/>
    </xf>
    <xf numFmtId="0" fontId="4" fillId="0" borderId="0" xfId="0" applyFont="1" applyAlignment="1" applyProtection="1">
      <alignment wrapText="1"/>
      <protection locked="0"/>
    </xf>
    <xf numFmtId="0" fontId="4" fillId="2" borderId="0" xfId="0" applyFont="1" applyFill="1" applyAlignment="1" applyProtection="1">
      <alignment wrapText="1"/>
      <protection locked="0"/>
    </xf>
    <xf numFmtId="166" fontId="10" fillId="0" borderId="5" xfId="2" applyNumberFormat="1" applyFont="1" applyBorder="1" applyAlignment="1" applyProtection="1">
      <alignment horizontal="center" vertical="top" wrapText="1"/>
      <protection locked="0"/>
    </xf>
    <xf numFmtId="0" fontId="3" fillId="0" borderId="28" xfId="2" applyFont="1" applyBorder="1" applyAlignment="1" applyProtection="1">
      <alignment vertical="center" wrapText="1"/>
      <protection locked="0"/>
    </xf>
    <xf numFmtId="0" fontId="3" fillId="0" borderId="0" xfId="2" applyFont="1" applyAlignment="1" applyProtection="1">
      <alignment vertical="center" wrapText="1"/>
      <protection locked="0"/>
    </xf>
    <xf numFmtId="0" fontId="3" fillId="0" borderId="25" xfId="2" applyFont="1" applyBorder="1" applyAlignment="1" applyProtection="1">
      <alignment vertical="center" wrapText="1"/>
      <protection locked="0"/>
    </xf>
    <xf numFmtId="0" fontId="5" fillId="2" borderId="47" xfId="2" applyFont="1" applyFill="1" applyBorder="1" applyAlignment="1" applyProtection="1">
      <alignment vertical="center" wrapText="1"/>
      <protection locked="0"/>
    </xf>
    <xf numFmtId="0" fontId="5" fillId="2" borderId="16" xfId="2" applyFont="1" applyFill="1" applyBorder="1" applyAlignment="1" applyProtection="1">
      <alignment vertical="center" wrapText="1"/>
      <protection locked="0"/>
    </xf>
    <xf numFmtId="0" fontId="5" fillId="2" borderId="26" xfId="2" applyFont="1" applyFill="1" applyBorder="1" applyAlignment="1" applyProtection="1">
      <alignment vertical="center" wrapText="1"/>
      <protection locked="0"/>
    </xf>
    <xf numFmtId="0" fontId="11" fillId="0" borderId="5" xfId="2" applyFont="1" applyBorder="1" applyAlignment="1" applyProtection="1">
      <alignment horizontal="center" vertical="center" wrapText="1"/>
      <protection locked="0"/>
    </xf>
    <xf numFmtId="0" fontId="11" fillId="0" borderId="44" xfId="2" applyFont="1" applyBorder="1" applyAlignment="1" applyProtection="1">
      <alignment horizontal="center" vertical="center" wrapText="1"/>
      <protection locked="0"/>
    </xf>
    <xf numFmtId="0" fontId="16" fillId="7" borderId="46" xfId="0" applyFont="1" applyFill="1" applyBorder="1" applyAlignment="1" applyProtection="1">
      <alignment wrapText="1"/>
      <protection locked="0"/>
    </xf>
    <xf numFmtId="0" fontId="26" fillId="0" borderId="5" xfId="2" applyFont="1" applyBorder="1" applyAlignment="1" applyProtection="1">
      <alignment horizontal="center" vertical="center"/>
      <protection locked="0"/>
    </xf>
  </cellXfs>
  <cellStyles count="7">
    <cellStyle name="Hipervínculo" xfId="1" builtinId="8"/>
    <cellStyle name="Normal" xfId="0" builtinId="0"/>
    <cellStyle name="Normal 2" xfId="2" xr:uid="{00000000-0005-0000-0000-000006000000}"/>
    <cellStyle name="Normal 2 2" xfId="3" xr:uid="{00000000-0005-0000-0000-000007000000}"/>
    <cellStyle name="Normal 2 2 2" xfId="4" xr:uid="{00000000-0005-0000-0000-000008000000}"/>
    <cellStyle name="Normal 2 2 2 2 2" xfId="5" xr:uid="{00000000-0005-0000-0000-000009000000}"/>
    <cellStyle name="Normal 2 6" xfId="6" xr:uid="{00000000-0005-0000-0000-00000A000000}"/>
  </cellStyles>
  <dxfs count="8">
    <dxf>
      <font>
        <color rgb="FFFFFFFF"/>
      </font>
      <fill>
        <patternFill>
          <bgColor rgb="FF92D050"/>
        </patternFill>
      </fill>
    </dxf>
    <dxf>
      <font>
        <color rgb="FFFFFFFF"/>
      </font>
      <fill>
        <patternFill>
          <bgColor rgb="FFE20000"/>
        </patternFill>
      </fill>
    </dxf>
    <dxf>
      <font>
        <color rgb="FFFFFFFF"/>
      </font>
      <fill>
        <patternFill>
          <bgColor rgb="FFF6F00E"/>
        </patternFill>
      </fill>
    </dxf>
    <dxf>
      <font>
        <color rgb="FF006100"/>
      </font>
      <fill>
        <patternFill>
          <bgColor rgb="FFC6EFCE"/>
        </patternFill>
      </fill>
    </dxf>
    <dxf>
      <font>
        <color rgb="FF9C0006"/>
      </font>
      <fill>
        <patternFill>
          <bgColor rgb="FFFFC7CE"/>
        </patternFill>
      </fill>
    </dxf>
    <dxf>
      <font>
        <b/>
        <color rgb="FFFFFFFF"/>
      </font>
      <fill>
        <patternFill>
          <bgColor rgb="FF00FF00"/>
        </patternFill>
      </fill>
    </dxf>
    <dxf>
      <font>
        <b/>
      </font>
      <fill>
        <patternFill>
          <bgColor rgb="FFFFFF00"/>
        </patternFill>
      </fill>
    </dxf>
    <dxf>
      <font>
        <b/>
        <color rgb="FFFFFFFF"/>
      </font>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808080"/>
      <rgbColor rgb="FF9999FF"/>
      <rgbColor rgb="FF993366"/>
      <rgbColor rgb="FFFFFFCC"/>
      <rgbColor rgb="FFCCFFFF"/>
      <rgbColor rgb="FF660066"/>
      <rgbColor rgb="FFFF8080"/>
      <rgbColor rgb="FF0070C0"/>
      <rgbColor rgb="FFD9D9D9"/>
      <rgbColor rgb="FF000080"/>
      <rgbColor rgb="FFFF00FF"/>
      <rgbColor rgb="FFF6F00E"/>
      <rgbColor rgb="FF00FFFF"/>
      <rgbColor rgb="FF800080"/>
      <rgbColor rgb="FFE20000"/>
      <rgbColor rgb="FF008080"/>
      <rgbColor rgb="FF0000FF"/>
      <rgbColor rgb="FF00CCFF"/>
      <rgbColor rgb="FFCCFFFF"/>
      <rgbColor rgb="FFC6EFCE"/>
      <rgbColor rgb="FFFFFF99"/>
      <rgbColor rgb="FF99CCFF"/>
      <rgbColor rgb="FFFF99CC"/>
      <rgbColor rgb="FFCC99FF"/>
      <rgbColor rgb="FFFFC7CE"/>
      <rgbColor rgb="FF3366FF"/>
      <rgbColor rgb="FF33CCCC"/>
      <rgbColor rgb="FF92D050"/>
      <rgbColor rgb="FFFFCC00"/>
      <rgbColor rgb="FFFF9900"/>
      <rgbColor rgb="FFFF6600"/>
      <rgbColor rgb="FF666699"/>
      <rgbColor rgb="FF969696"/>
      <rgbColor rgb="FF004236"/>
      <rgbColor rgb="FF00B050"/>
      <rgbColor rgb="FF003300"/>
      <rgbColor rgb="FF333300"/>
      <rgbColor rgb="FF993300"/>
      <rgbColor rgb="FF993366"/>
      <rgbColor rgb="FF333399"/>
      <rgbColor rgb="FF63252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729360</xdr:colOff>
      <xdr:row>1</xdr:row>
      <xdr:rowOff>157680</xdr:rowOff>
    </xdr:from>
    <xdr:to>
      <xdr:col>2</xdr:col>
      <xdr:colOff>316440</xdr:colOff>
      <xdr:row>1</xdr:row>
      <xdr:rowOff>881280</xdr:rowOff>
    </xdr:to>
    <xdr:pic>
      <xdr:nvPicPr>
        <xdr:cNvPr id="2" name="Imagen 1" descr="Imagen que contiene Texto&#10;&#10;Descripción generada automáticament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l="20099" r="17891"/>
        <a:stretch/>
      </xdr:blipFill>
      <xdr:spPr>
        <a:xfrm>
          <a:off x="900000" y="272160"/>
          <a:ext cx="1167840" cy="72360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577080</xdr:colOff>
      <xdr:row>1</xdr:row>
      <xdr:rowOff>114120</xdr:rowOff>
    </xdr:from>
    <xdr:to>
      <xdr:col>3</xdr:col>
      <xdr:colOff>100212</xdr:colOff>
      <xdr:row>4</xdr:row>
      <xdr:rowOff>202320</xdr:rowOff>
    </xdr:to>
    <xdr:pic>
      <xdr:nvPicPr>
        <xdr:cNvPr id="2" name="Imagen 1" descr="Imagen que contiene Texto&#10;&#10;Descripción generada automáticament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l="21003" r="15360"/>
        <a:stretch/>
      </xdr:blipFill>
      <xdr:spPr>
        <a:xfrm>
          <a:off x="1503720" y="304560"/>
          <a:ext cx="1316880" cy="76464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489960</xdr:colOff>
      <xdr:row>1</xdr:row>
      <xdr:rowOff>220320</xdr:rowOff>
    </xdr:from>
    <xdr:to>
      <xdr:col>3</xdr:col>
      <xdr:colOff>300500</xdr:colOff>
      <xdr:row>3</xdr:row>
      <xdr:rowOff>91080</xdr:rowOff>
    </xdr:to>
    <xdr:pic>
      <xdr:nvPicPr>
        <xdr:cNvPr id="3" name="Imagen 1" descr="Imagen que contiene Texto&#10;&#10;Descripción generada automáticamente">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rcRect l="19100" r="16825"/>
        <a:stretch/>
      </xdr:blipFill>
      <xdr:spPr>
        <a:xfrm>
          <a:off x="1366200" y="410760"/>
          <a:ext cx="1316880" cy="73764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152280</xdr:colOff>
      <xdr:row>1</xdr:row>
      <xdr:rowOff>261360</xdr:rowOff>
    </xdr:from>
    <xdr:to>
      <xdr:col>1</xdr:col>
      <xdr:colOff>1490760</xdr:colOff>
      <xdr:row>2</xdr:row>
      <xdr:rowOff>346320</xdr:rowOff>
    </xdr:to>
    <xdr:pic>
      <xdr:nvPicPr>
        <xdr:cNvPr id="4" name="Imagen 2" descr="Imagen que contiene Texto&#10;&#10;Descripción generada automáticament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rcRect l="21698" r="15769"/>
        <a:stretch/>
      </xdr:blipFill>
      <xdr:spPr>
        <a:xfrm>
          <a:off x="554760" y="451800"/>
          <a:ext cx="1338480" cy="80892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620640</xdr:colOff>
      <xdr:row>2</xdr:row>
      <xdr:rowOff>161280</xdr:rowOff>
    </xdr:from>
    <xdr:to>
      <xdr:col>1</xdr:col>
      <xdr:colOff>1991880</xdr:colOff>
      <xdr:row>2</xdr:row>
      <xdr:rowOff>961200</xdr:rowOff>
    </xdr:to>
    <xdr:pic>
      <xdr:nvPicPr>
        <xdr:cNvPr id="5" name="Imagen 1" descr="Imagen que contiene Texto&#10;&#10;Descripción generada automáticamente">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a:srcRect l="18757" r="15740"/>
        <a:stretch/>
      </xdr:blipFill>
      <xdr:spPr>
        <a:xfrm>
          <a:off x="1436040" y="532800"/>
          <a:ext cx="1371240" cy="799920"/>
        </a:xfrm>
        <a:prstGeom prst="rect">
          <a:avLst/>
        </a:prstGeom>
        <a:noFill/>
        <a:ln w="0">
          <a:noFill/>
        </a:ln>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91"/>
  <sheetViews>
    <sheetView showGridLines="0" topLeftCell="A13" zoomScale="75" zoomScaleNormal="75" workbookViewId="0">
      <selection activeCell="B21" sqref="B21:M22"/>
    </sheetView>
  </sheetViews>
  <sheetFormatPr baseColWidth="10" defaultColWidth="9.08984375" defaultRowHeight="13.5" zeroHeight="1" x14ac:dyDescent="0.25"/>
  <cols>
    <col min="1" max="1" width="2.453125" style="15" customWidth="1"/>
    <col min="2" max="2" width="22.453125" style="16" customWidth="1"/>
    <col min="3" max="3" width="10.81640625" style="16" customWidth="1"/>
    <col min="4" max="4" width="15.54296875" style="16" customWidth="1"/>
    <col min="5" max="5" width="17.453125" style="16" customWidth="1"/>
    <col min="6" max="6" width="12.7265625" style="16" customWidth="1"/>
    <col min="7" max="7" width="23.81640625" style="16" customWidth="1"/>
    <col min="8" max="8" width="3.453125" style="16" customWidth="1"/>
    <col min="9" max="9" width="29" style="16" customWidth="1"/>
    <col min="10" max="10" width="13.1796875" style="16" customWidth="1"/>
    <col min="11" max="12" width="24.26953125" style="16" customWidth="1"/>
    <col min="13" max="13" width="18.26953125" style="16" customWidth="1"/>
    <col min="14" max="14" width="1.81640625" style="17" customWidth="1"/>
    <col min="15" max="18" width="9.08984375" style="17"/>
    <col min="19" max="16384" width="9.08984375" style="16"/>
  </cols>
  <sheetData>
    <row r="1" spans="1:253" ht="9" customHeight="1" x14ac:dyDescent="0.25"/>
    <row r="2" spans="1:253" ht="76.5" customHeight="1" x14ac:dyDescent="0.25">
      <c r="B2" s="14"/>
      <c r="C2" s="14"/>
      <c r="D2" s="13" t="s">
        <v>0</v>
      </c>
      <c r="E2" s="13"/>
      <c r="F2" s="13"/>
      <c r="G2" s="13"/>
      <c r="H2" s="13"/>
      <c r="I2" s="13"/>
      <c r="J2" s="13"/>
      <c r="K2" s="13"/>
      <c r="L2" s="12"/>
      <c r="M2" s="12"/>
    </row>
    <row r="3" spans="1:253" x14ac:dyDescent="0.25">
      <c r="B3" s="14"/>
      <c r="C3" s="14"/>
      <c r="D3" s="13"/>
      <c r="E3" s="13"/>
      <c r="F3" s="13"/>
      <c r="G3" s="13"/>
      <c r="H3" s="13"/>
      <c r="I3" s="13"/>
      <c r="J3" s="13"/>
      <c r="K3" s="13"/>
      <c r="L3" s="12"/>
      <c r="M3" s="12"/>
    </row>
    <row r="4" spans="1:253" ht="24" customHeight="1" x14ac:dyDescent="0.25">
      <c r="B4" s="11" t="s">
        <v>1</v>
      </c>
      <c r="C4" s="11"/>
      <c r="D4" s="11"/>
      <c r="E4" s="11"/>
      <c r="F4" s="11"/>
      <c r="G4" s="11"/>
      <c r="H4" s="11"/>
      <c r="I4" s="11"/>
      <c r="J4" s="11"/>
      <c r="K4" s="11"/>
      <c r="L4" s="11"/>
      <c r="M4" s="11"/>
      <c r="IS4" s="16" t="b">
        <f>TRUE()</f>
        <v>1</v>
      </c>
    </row>
    <row r="5" spans="1:253" s="25" customFormat="1" ht="57" customHeight="1" x14ac:dyDescent="0.25">
      <c r="A5" s="18"/>
      <c r="B5" s="19" t="s">
        <v>2</v>
      </c>
      <c r="C5" s="20">
        <v>46244</v>
      </c>
      <c r="D5" s="21" t="s">
        <v>3</v>
      </c>
      <c r="E5" s="10">
        <v>0.375</v>
      </c>
      <c r="F5" s="10"/>
      <c r="G5" s="22" t="s">
        <v>4</v>
      </c>
      <c r="H5" s="9" t="s">
        <v>5</v>
      </c>
      <c r="I5" s="9"/>
      <c r="J5" s="9"/>
      <c r="K5" s="23" t="s">
        <v>6</v>
      </c>
      <c r="L5" s="8" t="s">
        <v>7</v>
      </c>
      <c r="M5" s="8"/>
      <c r="N5" s="24"/>
      <c r="O5" s="24"/>
      <c r="P5" s="24"/>
      <c r="Q5" s="24"/>
      <c r="R5" s="24"/>
      <c r="IS5" s="25" t="b">
        <f>TRUE()</f>
        <v>1</v>
      </c>
    </row>
    <row r="6" spans="1:253" ht="24" customHeight="1" x14ac:dyDescent="0.25">
      <c r="B6" s="11" t="s">
        <v>8</v>
      </c>
      <c r="C6" s="11"/>
      <c r="D6" s="11"/>
      <c r="E6" s="11"/>
      <c r="F6" s="11"/>
      <c r="G6" s="11"/>
      <c r="H6" s="11"/>
      <c r="I6" s="11"/>
      <c r="J6" s="11"/>
      <c r="K6" s="11"/>
      <c r="L6" s="11"/>
      <c r="M6" s="11"/>
    </row>
    <row r="7" spans="1:253" s="28" customFormat="1" x14ac:dyDescent="0.25">
      <c r="A7" s="15"/>
      <c r="B7" s="7" t="s">
        <v>9</v>
      </c>
      <c r="C7" s="7"/>
      <c r="D7" s="27" t="s">
        <v>10</v>
      </c>
      <c r="E7" s="27" t="s">
        <v>11</v>
      </c>
      <c r="F7" s="27" t="s">
        <v>12</v>
      </c>
      <c r="G7" s="25"/>
      <c r="H7" s="25"/>
      <c r="I7" s="27"/>
      <c r="M7" s="29"/>
      <c r="N7" s="17"/>
      <c r="O7" s="30"/>
      <c r="P7" s="30"/>
      <c r="Q7" s="30"/>
      <c r="R7" s="30"/>
    </row>
    <row r="8" spans="1:253" s="28" customFormat="1" x14ac:dyDescent="0.25">
      <c r="A8" s="15"/>
      <c r="B8" s="7"/>
      <c r="C8" s="7"/>
      <c r="D8" s="16" t="s">
        <v>13</v>
      </c>
      <c r="E8" s="16"/>
      <c r="F8" s="16"/>
      <c r="G8" s="31"/>
      <c r="H8" s="31"/>
      <c r="I8" s="16"/>
      <c r="J8" s="32"/>
      <c r="K8" s="32"/>
      <c r="L8" s="32"/>
      <c r="M8" s="33"/>
      <c r="N8" s="17"/>
      <c r="O8" s="30"/>
      <c r="P8" s="30"/>
      <c r="Q8" s="30"/>
      <c r="R8" s="30"/>
    </row>
    <row r="9" spans="1:253" s="28" customFormat="1" ht="6.75" customHeight="1" x14ac:dyDescent="0.25">
      <c r="A9" s="15"/>
      <c r="B9" s="26"/>
      <c r="C9" s="34"/>
      <c r="D9" s="16"/>
      <c r="E9" s="16"/>
      <c r="F9" s="16"/>
      <c r="G9" s="31"/>
      <c r="H9" s="31"/>
      <c r="I9" s="16"/>
      <c r="J9" s="32"/>
      <c r="K9" s="32"/>
      <c r="L9" s="32"/>
      <c r="M9" s="33"/>
      <c r="N9" s="17"/>
      <c r="O9" s="30"/>
      <c r="P9" s="30"/>
      <c r="Q9" s="30"/>
      <c r="R9" s="30"/>
    </row>
    <row r="10" spans="1:253" s="28" customFormat="1" ht="24" customHeight="1" x14ac:dyDescent="0.25">
      <c r="A10" s="15"/>
      <c r="B10" s="11" t="s">
        <v>14</v>
      </c>
      <c r="C10" s="11"/>
      <c r="D10" s="11"/>
      <c r="E10" s="11"/>
      <c r="F10" s="11"/>
      <c r="G10" s="11"/>
      <c r="H10" s="35"/>
      <c r="I10" s="6" t="s">
        <v>15</v>
      </c>
      <c r="J10" s="6"/>
      <c r="K10" s="6"/>
      <c r="L10" s="6"/>
      <c r="M10" s="6"/>
      <c r="N10" s="17"/>
      <c r="O10" s="30"/>
      <c r="P10" s="30"/>
      <c r="Q10" s="30"/>
      <c r="R10" s="30"/>
    </row>
    <row r="11" spans="1:253" ht="59.25" customHeight="1" x14ac:dyDescent="0.25">
      <c r="B11" s="5" t="s">
        <v>16</v>
      </c>
      <c r="C11" s="5"/>
      <c r="D11" s="36"/>
      <c r="E11" s="37" t="s">
        <v>17</v>
      </c>
      <c r="F11" s="36"/>
      <c r="G11" s="38" t="s">
        <v>18</v>
      </c>
      <c r="H11" s="39"/>
      <c r="I11" s="4" t="s">
        <v>19</v>
      </c>
      <c r="J11" s="4"/>
      <c r="K11" s="40" t="s">
        <v>20</v>
      </c>
      <c r="L11" s="41" t="s">
        <v>21</v>
      </c>
      <c r="M11" s="42" t="s">
        <v>22</v>
      </c>
    </row>
    <row r="12" spans="1:253" ht="22.5" customHeight="1" x14ac:dyDescent="0.25">
      <c r="B12" s="3" t="s">
        <v>23</v>
      </c>
      <c r="C12" s="3"/>
      <c r="D12" s="43"/>
      <c r="E12" s="44" t="s">
        <v>24</v>
      </c>
      <c r="F12" s="43"/>
      <c r="G12" s="43" t="s">
        <v>25</v>
      </c>
      <c r="H12" s="28"/>
      <c r="I12" s="4"/>
      <c r="J12" s="4"/>
      <c r="K12" s="2">
        <f>+Implementación!F66+Rollback!K66</f>
        <v>0</v>
      </c>
      <c r="L12" s="2">
        <f>+Implementación!F65+Rollback!F66</f>
        <v>0</v>
      </c>
      <c r="M12" s="1">
        <f>+Implementación!F63+Rollback!F63</f>
        <v>0</v>
      </c>
      <c r="IS12" s="16" t="b">
        <f>FALSE()</f>
        <v>0</v>
      </c>
    </row>
    <row r="13" spans="1:253" ht="24" customHeight="1" x14ac:dyDescent="0.25">
      <c r="B13" s="3" t="s">
        <v>26</v>
      </c>
      <c r="C13" s="3"/>
      <c r="D13" s="43"/>
      <c r="E13" s="44" t="s">
        <v>27</v>
      </c>
      <c r="F13" s="43" t="s">
        <v>13</v>
      </c>
      <c r="G13" s="43" t="s">
        <v>28</v>
      </c>
      <c r="H13" s="28"/>
      <c r="I13" s="4"/>
      <c r="J13" s="4"/>
      <c r="K13" s="2"/>
      <c r="L13" s="2"/>
      <c r="M13" s="1"/>
    </row>
    <row r="14" spans="1:253" ht="18.75" customHeight="1" x14ac:dyDescent="0.25">
      <c r="B14" s="3" t="s">
        <v>29</v>
      </c>
      <c r="C14" s="3"/>
      <c r="D14" s="263"/>
      <c r="E14" s="263"/>
      <c r="F14" s="263"/>
      <c r="G14" s="263"/>
      <c r="H14" s="28"/>
      <c r="I14" s="4"/>
      <c r="J14" s="4"/>
      <c r="K14" s="2"/>
      <c r="L14" s="2"/>
      <c r="M14" s="1"/>
    </row>
    <row r="15" spans="1:253" ht="37.5" customHeight="1" x14ac:dyDescent="0.25">
      <c r="B15" s="45"/>
      <c r="C15" s="28"/>
      <c r="D15" s="46"/>
      <c r="F15" s="46"/>
      <c r="G15" s="28"/>
      <c r="H15" s="28"/>
      <c r="M15" s="47"/>
    </row>
    <row r="16" spans="1:253" ht="24" customHeight="1" x14ac:dyDescent="0.25">
      <c r="B16" s="264" t="s">
        <v>30</v>
      </c>
      <c r="C16" s="264"/>
      <c r="D16" s="264"/>
      <c r="E16" s="265" t="s">
        <v>31</v>
      </c>
      <c r="F16" s="265"/>
      <c r="G16" s="265"/>
      <c r="I16" s="6" t="s">
        <v>32</v>
      </c>
      <c r="J16" s="6"/>
      <c r="K16" s="6"/>
      <c r="L16" s="265" t="s">
        <v>33</v>
      </c>
      <c r="M16" s="265"/>
      <c r="IS16" s="16" t="b">
        <f>FALSE()</f>
        <v>0</v>
      </c>
    </row>
    <row r="17" spans="2:13" ht="27.75" customHeight="1" x14ac:dyDescent="0.25">
      <c r="B17" s="266" t="s">
        <v>34</v>
      </c>
      <c r="C17" s="267" t="s">
        <v>35</v>
      </c>
      <c r="D17" s="268" t="s">
        <v>36</v>
      </c>
      <c r="E17" s="269" t="str">
        <f>Matriz!F18</f>
        <v>MEDIO</v>
      </c>
      <c r="F17" s="269"/>
      <c r="G17" s="269"/>
      <c r="I17" s="48" t="s">
        <v>37</v>
      </c>
      <c r="J17" s="49">
        <v>46260</v>
      </c>
      <c r="K17" s="50">
        <v>0.83333333333333304</v>
      </c>
      <c r="L17" s="270">
        <f>+Implementación!F64+Rollback!F64</f>
        <v>0.77083333333333337</v>
      </c>
      <c r="M17" s="270"/>
    </row>
    <row r="18" spans="2:13" ht="27" customHeight="1" x14ac:dyDescent="0.25">
      <c r="B18" s="266"/>
      <c r="C18" s="267"/>
      <c r="D18" s="267"/>
      <c r="E18" s="269"/>
      <c r="F18" s="269"/>
      <c r="G18" s="269"/>
      <c r="I18" s="48" t="s">
        <v>38</v>
      </c>
      <c r="J18" s="271">
        <f>Implementación!J11+Implementación!F64+M12</f>
        <v>46261.479166666672</v>
      </c>
      <c r="K18" s="271"/>
      <c r="L18" s="270"/>
      <c r="M18" s="270"/>
    </row>
    <row r="19" spans="2:13" ht="27.75" customHeight="1" x14ac:dyDescent="0.25">
      <c r="B19" s="51"/>
      <c r="G19" s="52"/>
      <c r="H19" s="52"/>
      <c r="I19" s="27"/>
      <c r="J19" s="25"/>
      <c r="K19" s="27"/>
      <c r="L19" s="27"/>
      <c r="M19" s="53"/>
    </row>
    <row r="20" spans="2:13" ht="24" customHeight="1" x14ac:dyDescent="0.25">
      <c r="B20" s="11" t="s">
        <v>39</v>
      </c>
      <c r="C20" s="11"/>
      <c r="D20" s="11"/>
      <c r="E20" s="11"/>
      <c r="F20" s="11"/>
      <c r="G20" s="11"/>
      <c r="H20" s="11"/>
      <c r="I20" s="11"/>
      <c r="J20" s="11"/>
      <c r="K20" s="11"/>
      <c r="L20" s="11"/>
      <c r="M20" s="11"/>
    </row>
    <row r="21" spans="2:13" ht="14.25" customHeight="1" x14ac:dyDescent="0.25">
      <c r="B21" s="272" t="s">
        <v>40</v>
      </c>
      <c r="C21" s="272"/>
      <c r="D21" s="272"/>
      <c r="E21" s="272"/>
      <c r="F21" s="272"/>
      <c r="G21" s="272"/>
      <c r="H21" s="272"/>
      <c r="I21" s="272"/>
      <c r="J21" s="272"/>
      <c r="K21" s="272"/>
      <c r="L21" s="272"/>
      <c r="M21" s="272"/>
    </row>
    <row r="22" spans="2:13" ht="72" customHeight="1" x14ac:dyDescent="0.25">
      <c r="B22" s="272"/>
      <c r="C22" s="272"/>
      <c r="D22" s="272"/>
      <c r="E22" s="272"/>
      <c r="F22" s="272"/>
      <c r="G22" s="272"/>
      <c r="H22" s="272"/>
      <c r="I22" s="272"/>
      <c r="J22" s="272"/>
      <c r="K22" s="272"/>
      <c r="L22" s="272"/>
      <c r="M22" s="272"/>
    </row>
    <row r="23" spans="2:13" ht="24" customHeight="1" x14ac:dyDescent="0.25">
      <c r="B23" s="11" t="s">
        <v>41</v>
      </c>
      <c r="C23" s="11"/>
      <c r="D23" s="11"/>
      <c r="E23" s="11"/>
      <c r="F23" s="11"/>
      <c r="G23" s="11"/>
      <c r="H23" s="11"/>
      <c r="I23" s="11"/>
      <c r="J23" s="11"/>
      <c r="K23" s="11"/>
      <c r="L23" s="11"/>
      <c r="M23" s="11"/>
    </row>
    <row r="24" spans="2:13" x14ac:dyDescent="0.25">
      <c r="B24" s="328" t="s">
        <v>42</v>
      </c>
      <c r="C24" s="328"/>
      <c r="D24" s="328"/>
      <c r="E24" s="328"/>
      <c r="F24" s="328"/>
      <c r="G24" s="328"/>
      <c r="H24" s="328"/>
      <c r="I24" s="328"/>
      <c r="J24" s="328"/>
      <c r="K24" s="328"/>
      <c r="L24" s="328"/>
      <c r="M24" s="328"/>
    </row>
    <row r="25" spans="2:13" ht="56.5" customHeight="1" x14ac:dyDescent="0.25">
      <c r="B25" s="328"/>
      <c r="C25" s="328"/>
      <c r="D25" s="328"/>
      <c r="E25" s="328"/>
      <c r="F25" s="328"/>
      <c r="G25" s="328"/>
      <c r="H25" s="328"/>
      <c r="I25" s="328"/>
      <c r="J25" s="328"/>
      <c r="K25" s="328"/>
      <c r="L25" s="328"/>
      <c r="M25" s="328"/>
    </row>
    <row r="26" spans="2:13" ht="24" customHeight="1" x14ac:dyDescent="0.25">
      <c r="B26" s="11" t="s">
        <v>43</v>
      </c>
      <c r="C26" s="11"/>
      <c r="D26" s="11"/>
      <c r="E26" s="11"/>
      <c r="F26" s="11"/>
      <c r="G26" s="11"/>
      <c r="H26" s="11"/>
      <c r="I26" s="11"/>
      <c r="J26" s="11"/>
      <c r="K26" s="11"/>
      <c r="L26" s="11"/>
      <c r="M26" s="11"/>
    </row>
    <row r="27" spans="2:13" x14ac:dyDescent="0.25">
      <c r="B27" s="329" t="s">
        <v>44</v>
      </c>
      <c r="C27" s="329"/>
      <c r="D27" s="329"/>
      <c r="E27" s="329"/>
      <c r="F27" s="329"/>
      <c r="G27" s="329"/>
      <c r="H27" s="329"/>
      <c r="I27" s="329"/>
      <c r="J27" s="329"/>
      <c r="K27" s="329"/>
      <c r="L27" s="329"/>
      <c r="M27" s="329"/>
    </row>
    <row r="28" spans="2:13" ht="47.5" customHeight="1" x14ac:dyDescent="0.25">
      <c r="B28" s="329"/>
      <c r="C28" s="329"/>
      <c r="D28" s="329"/>
      <c r="E28" s="329"/>
      <c r="F28" s="329"/>
      <c r="G28" s="329"/>
      <c r="H28" s="329"/>
      <c r="I28" s="329"/>
      <c r="J28" s="329"/>
      <c r="K28" s="329"/>
      <c r="L28" s="329"/>
      <c r="M28" s="329"/>
    </row>
    <row r="29" spans="2:13" ht="24" customHeight="1" x14ac:dyDescent="0.25">
      <c r="B29" s="11" t="s">
        <v>45</v>
      </c>
      <c r="C29" s="11"/>
      <c r="D29" s="11"/>
      <c r="E29" s="11"/>
      <c r="F29" s="11"/>
      <c r="G29" s="11"/>
      <c r="H29" s="11"/>
      <c r="I29" s="11"/>
      <c r="J29" s="11"/>
      <c r="K29" s="11"/>
      <c r="L29" s="11"/>
      <c r="M29" s="11"/>
    </row>
    <row r="30" spans="2:13" ht="28.4" customHeight="1" x14ac:dyDescent="0.25">
      <c r="B30" s="264" t="s">
        <v>46</v>
      </c>
      <c r="C30" s="264"/>
      <c r="D30" s="264"/>
      <c r="E30" s="273" t="s">
        <v>47</v>
      </c>
      <c r="F30" s="273"/>
      <c r="G30" s="273"/>
      <c r="H30" s="273"/>
      <c r="I30" s="273"/>
      <c r="J30" s="273"/>
      <c r="K30" s="273"/>
      <c r="L30" s="273"/>
      <c r="M30" s="273"/>
    </row>
    <row r="31" spans="2:13" ht="41.75" customHeight="1" x14ac:dyDescent="0.25">
      <c r="B31" s="274" t="s">
        <v>48</v>
      </c>
      <c r="C31" s="274"/>
      <c r="D31" s="274"/>
      <c r="E31" s="275" t="s">
        <v>49</v>
      </c>
      <c r="F31" s="275"/>
      <c r="G31" s="275"/>
      <c r="H31" s="275"/>
      <c r="I31" s="275"/>
      <c r="J31" s="275"/>
      <c r="K31" s="275"/>
      <c r="L31" s="275"/>
      <c r="M31" s="275"/>
    </row>
    <row r="32" spans="2:13" x14ac:dyDescent="0.25">
      <c r="B32" s="276"/>
      <c r="C32" s="276"/>
      <c r="D32" s="276"/>
      <c r="E32" s="277"/>
      <c r="F32" s="277"/>
      <c r="G32" s="277"/>
      <c r="H32" s="277"/>
      <c r="I32" s="277"/>
      <c r="J32" s="277"/>
      <c r="K32" s="277"/>
      <c r="L32" s="277"/>
      <c r="M32" s="277"/>
    </row>
    <row r="33" spans="2:253" ht="13.5" customHeight="1" x14ac:dyDescent="0.25">
      <c r="B33" s="276"/>
      <c r="C33" s="276"/>
      <c r="D33" s="276"/>
      <c r="E33" s="278"/>
      <c r="F33" s="278"/>
      <c r="G33" s="278"/>
      <c r="H33" s="278"/>
      <c r="I33" s="278"/>
      <c r="J33" s="278"/>
      <c r="K33" s="278"/>
      <c r="L33" s="278"/>
      <c r="M33" s="278"/>
    </row>
    <row r="34" spans="2:253" x14ac:dyDescent="0.25">
      <c r="B34" s="54"/>
      <c r="C34" s="55"/>
      <c r="D34" s="55"/>
      <c r="E34" s="55"/>
      <c r="F34" s="56"/>
      <c r="G34" s="57"/>
      <c r="H34" s="57"/>
      <c r="I34" s="55"/>
      <c r="M34" s="58"/>
    </row>
    <row r="35" spans="2:253" ht="24" customHeight="1" x14ac:dyDescent="0.25">
      <c r="B35" s="264" t="s">
        <v>50</v>
      </c>
      <c r="C35" s="264"/>
      <c r="D35" s="264"/>
      <c r="E35" s="264"/>
      <c r="F35" s="264"/>
      <c r="G35" s="264"/>
      <c r="I35" s="265" t="s">
        <v>51</v>
      </c>
      <c r="J35" s="265"/>
      <c r="K35" s="265"/>
      <c r="L35" s="265"/>
      <c r="M35" s="265"/>
    </row>
    <row r="36" spans="2:253" ht="39" customHeight="1" x14ac:dyDescent="0.25">
      <c r="B36" s="279" t="s">
        <v>52</v>
      </c>
      <c r="C36" s="279"/>
      <c r="D36" s="279"/>
      <c r="E36" s="279"/>
      <c r="F36" s="279"/>
      <c r="G36" s="279"/>
      <c r="I36" s="280" t="s">
        <v>53</v>
      </c>
      <c r="J36" s="280"/>
      <c r="K36" s="280"/>
      <c r="L36" s="280"/>
      <c r="M36" s="280"/>
    </row>
    <row r="37" spans="2:253" ht="6.75" customHeight="1" x14ac:dyDescent="0.25">
      <c r="B37" s="59"/>
      <c r="C37" s="52"/>
      <c r="D37" s="52"/>
      <c r="E37" s="52"/>
      <c r="J37" s="52"/>
      <c r="K37" s="52"/>
      <c r="L37" s="52"/>
      <c r="M37" s="60"/>
    </row>
    <row r="38" spans="2:253" ht="24" customHeight="1" x14ac:dyDescent="0.25">
      <c r="B38" s="11" t="s">
        <v>54</v>
      </c>
      <c r="C38" s="11"/>
      <c r="D38" s="11"/>
      <c r="E38" s="11"/>
      <c r="F38" s="11"/>
      <c r="G38" s="11"/>
      <c r="H38" s="11"/>
      <c r="I38" s="11"/>
      <c r="J38" s="11"/>
      <c r="K38" s="11"/>
      <c r="L38" s="11"/>
      <c r="M38" s="11"/>
    </row>
    <row r="39" spans="2:253" x14ac:dyDescent="0.25">
      <c r="B39" s="61" t="s">
        <v>55</v>
      </c>
      <c r="C39" s="31"/>
      <c r="F39" s="62"/>
      <c r="G39" s="63" t="s">
        <v>56</v>
      </c>
      <c r="H39" s="31"/>
      <c r="M39" s="47"/>
      <c r="IS39" s="16" t="b">
        <f>FALSE()</f>
        <v>0</v>
      </c>
    </row>
    <row r="40" spans="2:253" x14ac:dyDescent="0.25">
      <c r="B40" s="64" t="s">
        <v>57</v>
      </c>
      <c r="C40" s="31"/>
      <c r="D40" s="281" t="s">
        <v>58</v>
      </c>
      <c r="E40" s="281"/>
      <c r="F40" s="281"/>
      <c r="G40" s="65" t="s">
        <v>57</v>
      </c>
      <c r="H40" s="31"/>
      <c r="I40" s="282"/>
      <c r="J40" s="282"/>
      <c r="K40" s="282"/>
      <c r="L40" s="282"/>
      <c r="M40" s="47"/>
    </row>
    <row r="41" spans="2:253" x14ac:dyDescent="0.25">
      <c r="B41" s="64" t="s">
        <v>59</v>
      </c>
      <c r="C41" s="31"/>
      <c r="D41" s="283" t="s">
        <v>60</v>
      </c>
      <c r="E41" s="283"/>
      <c r="F41" s="283"/>
      <c r="G41" s="65" t="s">
        <v>59</v>
      </c>
      <c r="H41" s="31"/>
      <c r="I41" s="284"/>
      <c r="J41" s="284"/>
      <c r="K41" s="284"/>
      <c r="L41" s="284"/>
      <c r="M41" s="47"/>
    </row>
    <row r="42" spans="2:253" x14ac:dyDescent="0.25">
      <c r="B42" s="64" t="s">
        <v>61</v>
      </c>
      <c r="C42" s="31"/>
      <c r="D42" s="285"/>
      <c r="E42" s="285"/>
      <c r="F42" s="285"/>
      <c r="G42" s="65" t="s">
        <v>61</v>
      </c>
      <c r="H42" s="31"/>
      <c r="I42" s="286"/>
      <c r="J42" s="286"/>
      <c r="K42" s="286"/>
      <c r="L42" s="286"/>
      <c r="M42" s="47"/>
    </row>
    <row r="43" spans="2:253" x14ac:dyDescent="0.25">
      <c r="B43" s="64" t="s">
        <v>62</v>
      </c>
      <c r="C43" s="31"/>
      <c r="D43" s="283"/>
      <c r="E43" s="283"/>
      <c r="F43" s="283"/>
      <c r="G43" s="65" t="s">
        <v>62</v>
      </c>
      <c r="H43" s="31"/>
      <c r="I43" s="284"/>
      <c r="J43" s="284"/>
      <c r="K43" s="284"/>
      <c r="L43" s="284"/>
      <c r="M43" s="47"/>
    </row>
    <row r="44" spans="2:253" x14ac:dyDescent="0.25">
      <c r="B44" s="67"/>
      <c r="C44" s="68"/>
      <c r="D44" s="69"/>
      <c r="E44" s="70"/>
      <c r="F44" s="71"/>
      <c r="G44" s="72"/>
      <c r="H44" s="68"/>
      <c r="I44" s="66"/>
      <c r="J44" s="66"/>
      <c r="K44" s="66"/>
      <c r="L44" s="66"/>
      <c r="M44" s="73"/>
    </row>
    <row r="45" spans="2:253" x14ac:dyDescent="0.25">
      <c r="B45" s="74" t="s">
        <v>63</v>
      </c>
      <c r="C45" s="75"/>
      <c r="D45" s="76"/>
      <c r="E45" s="76"/>
      <c r="F45" s="77"/>
      <c r="G45" s="31"/>
      <c r="H45" s="31"/>
      <c r="M45" s="47"/>
      <c r="IS45" s="16" t="b">
        <f>FALSE()</f>
        <v>0</v>
      </c>
    </row>
    <row r="46" spans="2:253" x14ac:dyDescent="0.25">
      <c r="B46" s="64" t="s">
        <v>57</v>
      </c>
      <c r="C46" s="31"/>
      <c r="D46" s="281" t="s">
        <v>64</v>
      </c>
      <c r="E46" s="281"/>
      <c r="F46" s="281"/>
      <c r="G46" s="31"/>
      <c r="H46" s="31"/>
      <c r="I46" s="287"/>
      <c r="J46" s="287"/>
      <c r="K46" s="287"/>
      <c r="L46" s="287"/>
      <c r="M46" s="47"/>
    </row>
    <row r="47" spans="2:253" x14ac:dyDescent="0.25">
      <c r="B47" s="64" t="s">
        <v>59</v>
      </c>
      <c r="C47" s="31"/>
      <c r="D47" s="283" t="s">
        <v>65</v>
      </c>
      <c r="E47" s="283"/>
      <c r="F47" s="283"/>
      <c r="G47" s="31"/>
      <c r="H47" s="31"/>
      <c r="I47" s="78"/>
      <c r="J47" s="78"/>
      <c r="K47" s="78"/>
      <c r="L47" s="78"/>
      <c r="M47" s="47"/>
    </row>
    <row r="48" spans="2:253" x14ac:dyDescent="0.25">
      <c r="B48" s="64" t="s">
        <v>61</v>
      </c>
      <c r="C48" s="31"/>
      <c r="D48" s="285"/>
      <c r="E48" s="285"/>
      <c r="F48" s="285"/>
      <c r="G48" s="31"/>
      <c r="H48" s="31"/>
      <c r="I48" s="287"/>
      <c r="J48" s="287"/>
      <c r="K48" s="287"/>
      <c r="L48" s="287"/>
      <c r="M48" s="47"/>
    </row>
    <row r="49" spans="1:13" ht="15" customHeight="1" x14ac:dyDescent="0.25">
      <c r="B49" s="79" t="s">
        <v>62</v>
      </c>
      <c r="C49" s="80"/>
      <c r="D49" s="288"/>
      <c r="E49" s="288"/>
      <c r="F49" s="288"/>
      <c r="G49" s="80"/>
      <c r="H49" s="80"/>
      <c r="I49" s="289"/>
      <c r="J49" s="289"/>
      <c r="K49" s="289"/>
      <c r="L49" s="289"/>
      <c r="M49" s="81"/>
    </row>
    <row r="50" spans="1:13" s="17" customFormat="1" x14ac:dyDescent="0.25">
      <c r="A50" s="30"/>
    </row>
    <row r="51" spans="1:13" s="17" customFormat="1" x14ac:dyDescent="0.25">
      <c r="A51" s="30"/>
    </row>
    <row r="52" spans="1:13" s="17" customFormat="1" x14ac:dyDescent="0.25">
      <c r="A52" s="30"/>
    </row>
    <row r="53" spans="1:13" s="17" customFormat="1" x14ac:dyDescent="0.25">
      <c r="A53" s="30"/>
    </row>
    <row r="54" spans="1:13" s="17" customFormat="1" x14ac:dyDescent="0.25">
      <c r="A54" s="30"/>
    </row>
    <row r="55" spans="1:13" s="17" customFormat="1" x14ac:dyDescent="0.25">
      <c r="A55" s="30"/>
    </row>
    <row r="56" spans="1:13" s="17" customFormat="1" x14ac:dyDescent="0.25">
      <c r="A56" s="30"/>
    </row>
    <row r="57" spans="1:13" s="17" customFormat="1" x14ac:dyDescent="0.25">
      <c r="A57" s="30"/>
    </row>
    <row r="58" spans="1:13" s="17" customFormat="1" x14ac:dyDescent="0.25">
      <c r="A58" s="30"/>
    </row>
    <row r="59" spans="1:13" s="17" customFormat="1" x14ac:dyDescent="0.25">
      <c r="A59" s="30"/>
    </row>
    <row r="60" spans="1:13" s="17" customFormat="1" x14ac:dyDescent="0.25">
      <c r="A60" s="30"/>
    </row>
    <row r="61" spans="1:13" s="17" customFormat="1" x14ac:dyDescent="0.25">
      <c r="A61" s="30"/>
    </row>
    <row r="62" spans="1:13" s="17" customFormat="1" x14ac:dyDescent="0.25">
      <c r="A62" s="30"/>
    </row>
    <row r="63" spans="1:13" s="17" customFormat="1" x14ac:dyDescent="0.25">
      <c r="A63" s="30"/>
    </row>
    <row r="64" spans="1:13" s="17" customFormat="1" x14ac:dyDescent="0.25">
      <c r="A64" s="30"/>
    </row>
    <row r="65" spans="1:1" s="17" customFormat="1" x14ac:dyDescent="0.25">
      <c r="A65" s="30"/>
    </row>
    <row r="66" spans="1:1" s="17" customFormat="1" x14ac:dyDescent="0.25">
      <c r="A66" s="30"/>
    </row>
    <row r="67" spans="1:1" s="17" customFormat="1" x14ac:dyDescent="0.25">
      <c r="A67" s="30"/>
    </row>
    <row r="68" spans="1:1" s="17" customFormat="1" x14ac:dyDescent="0.25">
      <c r="A68" s="30"/>
    </row>
    <row r="69" spans="1:1" x14ac:dyDescent="0.25">
      <c r="A69" s="28"/>
    </row>
    <row r="70" spans="1:1" x14ac:dyDescent="0.25">
      <c r="A70" s="28"/>
    </row>
    <row r="71" spans="1:1" x14ac:dyDescent="0.25">
      <c r="A71" s="28"/>
    </row>
    <row r="72" spans="1:1" x14ac:dyDescent="0.25">
      <c r="A72" s="28"/>
    </row>
    <row r="73" spans="1:1" x14ac:dyDescent="0.25">
      <c r="A73" s="28"/>
    </row>
    <row r="74" spans="1:1" x14ac:dyDescent="0.25">
      <c r="A74" s="28"/>
    </row>
    <row r="75" spans="1:1" x14ac:dyDescent="0.25">
      <c r="A75" s="28"/>
    </row>
    <row r="76" spans="1:1" x14ac:dyDescent="0.25">
      <c r="A76" s="28"/>
    </row>
    <row r="77" spans="1:1" x14ac:dyDescent="0.25">
      <c r="A77" s="28"/>
    </row>
    <row r="78" spans="1:1" x14ac:dyDescent="0.25">
      <c r="A78" s="28"/>
    </row>
    <row r="79" spans="1:1" x14ac:dyDescent="0.25">
      <c r="A79" s="28"/>
    </row>
    <row r="80" spans="1:1" x14ac:dyDescent="0.25">
      <c r="A80" s="28"/>
    </row>
    <row r="81" spans="1:1" x14ac:dyDescent="0.25">
      <c r="A81" s="28"/>
    </row>
    <row r="82" spans="1:1" x14ac:dyDescent="0.25">
      <c r="A82" s="28"/>
    </row>
    <row r="83" spans="1:1" x14ac:dyDescent="0.25">
      <c r="A83" s="28"/>
    </row>
    <row r="84" spans="1:1" x14ac:dyDescent="0.25">
      <c r="A84" s="28"/>
    </row>
    <row r="85" spans="1:1" x14ac:dyDescent="0.25">
      <c r="A85" s="28"/>
    </row>
    <row r="86" spans="1:1" x14ac:dyDescent="0.25">
      <c r="A86" s="28"/>
    </row>
    <row r="87" spans="1:1" x14ac:dyDescent="0.25">
      <c r="A87" s="28"/>
    </row>
    <row r="88" spans="1:1" x14ac:dyDescent="0.25">
      <c r="A88" s="28"/>
    </row>
    <row r="89" spans="1:1" x14ac:dyDescent="0.25">
      <c r="A89" s="28"/>
    </row>
    <row r="90" spans="1:1" x14ac:dyDescent="0.25">
      <c r="A90" s="28"/>
    </row>
    <row r="91" spans="1:1" x14ac:dyDescent="0.25">
      <c r="A91" s="28"/>
    </row>
  </sheetData>
  <mergeCells count="65">
    <mergeCell ref="D49:F49"/>
    <mergeCell ref="I49:L49"/>
    <mergeCell ref="D46:F46"/>
    <mergeCell ref="I46:L46"/>
    <mergeCell ref="D47:F47"/>
    <mergeCell ref="D48:F48"/>
    <mergeCell ref="I48:L48"/>
    <mergeCell ref="D41:F41"/>
    <mergeCell ref="I41:L41"/>
    <mergeCell ref="D42:F42"/>
    <mergeCell ref="I42:L42"/>
    <mergeCell ref="D43:F43"/>
    <mergeCell ref="I43:L43"/>
    <mergeCell ref="B36:G36"/>
    <mergeCell ref="I36:M36"/>
    <mergeCell ref="B38:M38"/>
    <mergeCell ref="D40:F40"/>
    <mergeCell ref="I40:L40"/>
    <mergeCell ref="B32:D32"/>
    <mergeCell ref="E32:M32"/>
    <mergeCell ref="B33:D33"/>
    <mergeCell ref="E33:M33"/>
    <mergeCell ref="B35:G35"/>
    <mergeCell ref="I35:M35"/>
    <mergeCell ref="B27:M28"/>
    <mergeCell ref="B29:M29"/>
    <mergeCell ref="B30:D30"/>
    <mergeCell ref="E30:M30"/>
    <mergeCell ref="B31:D31"/>
    <mergeCell ref="E31:M31"/>
    <mergeCell ref="B20:M20"/>
    <mergeCell ref="B21:M22"/>
    <mergeCell ref="B23:M23"/>
    <mergeCell ref="B24:M25"/>
    <mergeCell ref="B26:M26"/>
    <mergeCell ref="B16:D16"/>
    <mergeCell ref="E16:G16"/>
    <mergeCell ref="I16:K16"/>
    <mergeCell ref="L16:M16"/>
    <mergeCell ref="B17:B18"/>
    <mergeCell ref="C17:C18"/>
    <mergeCell ref="D17:D18"/>
    <mergeCell ref="E17:G18"/>
    <mergeCell ref="L17:M18"/>
    <mergeCell ref="J18:K18"/>
    <mergeCell ref="B6:M6"/>
    <mergeCell ref="B7:C8"/>
    <mergeCell ref="B10:G10"/>
    <mergeCell ref="I10:M10"/>
    <mergeCell ref="B11:C11"/>
    <mergeCell ref="I11:J14"/>
    <mergeCell ref="B12:C12"/>
    <mergeCell ref="K12:K14"/>
    <mergeCell ref="L12:L14"/>
    <mergeCell ref="M12:M14"/>
    <mergeCell ref="B13:C13"/>
    <mergeCell ref="B14:C14"/>
    <mergeCell ref="D14:G14"/>
    <mergeCell ref="B2:C3"/>
    <mergeCell ref="D2:K3"/>
    <mergeCell ref="L2:M3"/>
    <mergeCell ref="B4:M4"/>
    <mergeCell ref="E5:F5"/>
    <mergeCell ref="H5:J5"/>
    <mergeCell ref="L5:M5"/>
  </mergeCells>
  <conditionalFormatting sqref="E17 I19">
    <cfRule type="cellIs" dxfId="7" priority="2" operator="equal">
      <formula>"ALTO"</formula>
    </cfRule>
    <cfRule type="cellIs" dxfId="6" priority="3" operator="equal">
      <formula>"MEDIO"</formula>
    </cfRule>
    <cfRule type="cellIs" dxfId="5" priority="4" operator="equal">
      <formula>"BAJO"</formula>
    </cfRule>
  </conditionalFormatting>
  <dataValidations count="37">
    <dataValidation allowBlank="1" showInputMessage="1" showErrorMessage="1" promptTitle="Descripción" prompt="Utilice este campo cuando el cambio requiera órdenes de transporte para cumplir sus etapas de construcción" sqref="G34:H34" xr:uid="{00000000-0002-0000-0000-000000000000}">
      <formula1>0</formula1>
      <formula2>0</formula2>
    </dataValidation>
    <dataValidation allowBlank="1" showInputMessage="1" showErrorMessage="1" promptTitle="Descripción Campo Obligtorio (*)" prompt="Este número identifica la petición y es asignado por el Gestor de Cambios. " sqref="K5" xr:uid="{00000000-0002-0000-0000-000001000000}">
      <formula1>0</formula1>
      <formula2>0</formula2>
    </dataValidation>
    <dataValidation allowBlank="1" showInputMessage="1" showErrorMessage="1" promptTitle="Descripción" prompt="La solicitud debe ser diligenciada por el Líder Funcional y el Líder Técnico, se podrán apoyar en el usuario para hacer esto." sqref="C39 G45:H45" xr:uid="{00000000-0002-0000-0000-000002000000}">
      <formula1>0</formula1>
      <formula2>0</formula2>
    </dataValidation>
    <dataValidation allowBlank="1" showInputMessage="1" showErrorMessage="1" promptTitle="Descripción" prompt="Utlice la hoja MATRIZ DE IMPACTO para llenar este cam´po" sqref="G19:H19" xr:uid="{00000000-0002-0000-0000-000003000000}">
      <formula1>0</formula1>
      <formula2>0</formula2>
    </dataValidation>
    <dataValidation allowBlank="1" showInputMessage="1" showErrorMessage="1" promptTitle="Descripción: (Campo Opcional)" prompt="Incluir número de Ticket de Incidente generado por Mesa de Ayuda" sqref="G5:J5" xr:uid="{00000000-0002-0000-0000-000004000000}">
      <formula1>0</formula1>
      <formula2>0</formula2>
    </dataValidation>
    <dataValidation allowBlank="1" showInputMessage="1" showErrorMessage="1" promptTitle="Descripción" prompt="La solicitud debe ser diligenciada por el Ejecutante del cambio." sqref="C45" xr:uid="{00000000-0002-0000-0000-000005000000}">
      <formula1>0</formula1>
      <formula2>0</formula2>
    </dataValidation>
    <dataValidation allowBlank="1" showInputMessage="1" showErrorMessage="1" promptTitle="Descripción" prompt="Utilice éste campo cuando el cambio que usted está realizando genere indisponibilidad. " sqref="I11" xr:uid="{00000000-0002-0000-0000-000006000000}">
      <formula1>0</formula1>
      <formula2>0</formula2>
    </dataValidation>
    <dataValidation allowBlank="1" showInputMessage="1" showErrorMessage="1" promptTitle="Campo Requerido (*)" prompt="Realice un breve comentario de la actividad a realizar en el cambio." sqref="B20:M20" xr:uid="{00000000-0002-0000-0000-000007000000}">
      <formula1>0</formula1>
      <formula2>0</formula2>
    </dataValidation>
    <dataValidation allowBlank="1" showInputMessage="1" showErrorMessage="1" prompt="En Justificación- De a conocer por qué se debe realizar el cambio y en beneficios el para qué se realiza el cambio (Campo Requerido)" sqref="B23:M23 B24" xr:uid="{00000000-0002-0000-0000-000008000000}">
      <formula1>0</formula1>
      <formula2>0</formula2>
    </dataValidation>
    <dataValidation allowBlank="1" showInputMessage="1" showErrorMessage="1" prompt="Cuando el ambiente Producción no diligenciar la hoja de Paso a Producción._x000a_" sqref="B7" xr:uid="{00000000-0002-0000-0000-000009000000}">
      <formula1>0</formula1>
      <formula2>0</formula2>
    </dataValidation>
    <dataValidation allowBlank="1" showInputMessage="1" showErrorMessage="1" promptTitle="Descripción Campo Requerido (*)" prompt="Fecha y hora de radicación de solicitud" sqref="C5" xr:uid="{00000000-0002-0000-0000-00000A000000}">
      <formula1>0</formula1>
      <formula2>0</formula2>
    </dataValidation>
    <dataValidation allowBlank="1" showInputMessage="1" showErrorMessage="1" prompt="Campo Requerido (*)" sqref="I16 L16:M16 B38:M38" xr:uid="{00000000-0002-0000-0000-00000B000000}">
      <formula1>0</formula1>
      <formula2>0</formula2>
    </dataValidation>
    <dataValidation allowBlank="1" showInputMessage="1" showErrorMessage="1" promptTitle="Descripciòn Campo Requerido (*)" prompt="Campo Requerido (*)" sqref="B10:H10" xr:uid="{00000000-0002-0000-0000-00000C000000}">
      <formula1>0</formula1>
      <formula2>0</formula2>
    </dataValidation>
    <dataValidation allowBlank="1" showInputMessage="1" showErrorMessage="1" promptTitle="Descripción Campo Requerido (*)" prompt="Seleccione el tipo de elemento principalmente implicado en el cambio" sqref="B6:M6" xr:uid="{00000000-0002-0000-0000-00000D000000}">
      <formula1>0</formula1>
      <formula2>0</formula2>
    </dataValidation>
    <dataValidation allowBlank="1" showInputMessage="1" showErrorMessage="1" promptTitle="Descripción (Campo Requerido)" prompt="La solicitud debe ser diligenciada por el Líder Técnico." sqref="G39:H39" xr:uid="{00000000-0002-0000-0000-00000E000000}">
      <formula1>0</formula1>
      <formula2>0</formula2>
    </dataValidation>
    <dataValidation allowBlank="1" showInputMessage="1" showErrorMessage="1" promptTitle="Descripción (Campo Opcional)" prompt="Coloque el responsable de ejecutar el cambio. " sqref="B45" xr:uid="{00000000-0002-0000-0000-00000F000000}">
      <formula1>0</formula1>
      <formula2>0</formula2>
    </dataValidation>
    <dataValidation allowBlank="1" showInputMessage="1" showErrorMessage="1" promptTitle="Campo Opcional (*)" prompt="Detalle el impacto del cambio en otros sistemas de información o módulos" sqref="B29:M29" xr:uid="{00000000-0002-0000-0000-000010000000}">
      <formula1>0</formula1>
      <formula2>0</formula2>
    </dataValidation>
    <dataValidation allowBlank="1" showInputMessage="1" showErrorMessage="1" promptTitle="Decripción Campo Requerido (*)" prompt="Seleccione el tipo de cambio " sqref="B16:D16" xr:uid="{00000000-0002-0000-0000-000011000000}">
      <formula1>0</formula1>
      <formula2>0</formula2>
    </dataValidation>
    <dataValidation allowBlank="1" showInputMessage="1" showErrorMessage="1" promptTitle="Campo Opcional (Op)" prompt="La solicitud debe ser diligenciada por el Líder Funcional y el Líder Técnico, se podrán apoyar en el usuario para hacer esto." sqref="B39" xr:uid="{00000000-0002-0000-0000-000012000000}">
      <formula1>0</formula1>
      <formula2>0</formula2>
    </dataValidation>
    <dataValidation allowBlank="1" showInputMessage="1" showErrorMessage="1" promptTitle="Campo Requerido (*)" prompt="Formato Fecha y Hora: 12/02/2016; 14:30 " sqref="I18" xr:uid="{00000000-0002-0000-0000-000013000000}">
      <formula1>0</formula1>
      <formula2>0</formula2>
    </dataValidation>
    <dataValidation allowBlank="1" showInputMessage="1" showErrorMessage="1" promptTitle="Campo Opcional (Op)" prompt="Seleccione este campo si se requiere" sqref="B36:B37 C37:E37" xr:uid="{00000000-0002-0000-0000-000014000000}">
      <formula1>0</formula1>
      <formula2>0</formula2>
    </dataValidation>
    <dataValidation allowBlank="1" showInputMessage="1" showErrorMessage="1" promptTitle="Campo Requerido (*)" prompt="Formato Fecha y Hora: 12/02/2016; 14:30 _x000a__x000a_Nota: En casos de cambios Normales esta fecha debe ser posterior al CAB de dicha semana." sqref="I17" xr:uid="{00000000-0002-0000-0000-000015000000}">
      <formula1>0</formula1>
      <formula2>0</formula2>
    </dataValidation>
    <dataValidation allowBlank="1" showInputMessage="1" showErrorMessage="1" promptTitle="Descripción Campo Requerido (*)" prompt="Este campo es automático y alimentado por la hoja MATRIZ DE IMPACTO." sqref="E16" xr:uid="{00000000-0002-0000-0000-000016000000}">
      <formula1>0</formula1>
      <formula2>0</formula2>
    </dataValidation>
    <dataValidation allowBlank="1" showInputMessage="1" showErrorMessage="1" prompt="Este ítem es alimentado de las indisponibilidades en la hoja de implementación y roll back (Campo Requerido) (*)" sqref="I10" xr:uid="{00000000-0002-0000-0000-000017000000}">
      <formula1>0</formula1>
      <formula2>0</formula2>
    </dataValidation>
    <dataValidation allowBlank="1" showInputMessage="1" showErrorMessage="1" promptTitle="Campo Requerido (*)" prompt="Formato Fecha y Hora: 12/02/2016_x000a__x000a_Nota: En casos de cambios Normales esta fecha debe ser posterior al CAB de dicha semana." sqref="J17" xr:uid="{00000000-0002-0000-0000-000018000000}">
      <formula1>0</formula1>
      <formula2>0</formula2>
    </dataValidation>
    <dataValidation allowBlank="1" showInputMessage="1" showErrorMessage="1" promptTitle="Campo Automatico" prompt="Campo Automatico" sqref="J18" xr:uid="{00000000-0002-0000-0000-000019000000}">
      <formula1>0</formula1>
      <formula2>0</formula2>
    </dataValidation>
    <dataValidation allowBlank="1" showInputMessage="1" showErrorMessage="1" promptTitle="Campo Requerido" prompt="Campo Requerido" sqref="K17" xr:uid="{00000000-0002-0000-0000-00001A000000}">
      <formula1>0</formula1>
      <formula2>0</formula2>
    </dataValidation>
    <dataValidation allowBlank="1" showInputMessage="1" showErrorMessage="1" promptTitle="Descripción Campo Requerido (*)" prompt="Fecha de radicación de solicitud" sqref="B5" xr:uid="{00000000-0002-0000-0000-00001B000000}">
      <formula1>0</formula1>
      <formula2>0</formula2>
    </dataValidation>
    <dataValidation showInputMessage="1" showErrorMessage="1" promptTitle="Descripción" prompt="Formato 12:00 Pm" sqref="D5" xr:uid="{00000000-0002-0000-0000-00001C000000}">
      <formula1>0</formula1>
      <formula2>0</formula2>
    </dataValidation>
    <dataValidation showInputMessage="1" showErrorMessage="1" promptTitle="Descripción" prompt="Campo Requerido" sqref="E5:F5" xr:uid="{00000000-0002-0000-0000-00001D000000}">
      <formula1>0</formula1>
      <formula2>0</formula2>
    </dataValidation>
    <dataValidation allowBlank="1" showInputMessage="1" showErrorMessage="1" promptTitle="Opcional" prompt="Permite medir el tiempo en que no se este realizando actividad (casos en que la actividad se realiza en diferentes dìas)" sqref="M11" xr:uid="{00000000-0002-0000-0000-00001E000000}">
      <formula1>0</formula1>
      <formula2>0</formula2>
    </dataValidation>
    <dataValidation allowBlank="1" showInputMessage="1" showErrorMessage="1" prompt="De a conocer los riesgos que se pueden presentar en la implementación del cambio. (Campo Requerido)" sqref="B26:M28" xr:uid="{00000000-0002-0000-0000-00001F000000}">
      <formula1>0</formula1>
      <formula2>0</formula2>
    </dataValidation>
    <dataValidation allowBlank="1" showInputMessage="1" showErrorMessage="1" promptTitle="Descripcion:" prompt="En este campo se debe incluir la fecha en la que se realiza la solicitud_x000a_" sqref="J19" xr:uid="{00000000-0002-0000-0000-000020000000}">
      <formula1>0</formula1>
      <formula2>0</formula2>
    </dataValidation>
    <dataValidation allowBlank="1" showInputMessage="1" showErrorMessage="1" promptTitle="Obligatorio" prompt="Son actividades periodicas en donde se conoce impacto, involucrados, actividades y condiciones._x000a__x000a_Nota: Las actividades deben estar incluido en el listado de cambios estandares ya definido." sqref="B17 B19" xr:uid="{00000000-0002-0000-0000-000021000000}">
      <formula1>0</formula1>
      <formula2>0</formula2>
    </dataValidation>
    <dataValidation allowBlank="1" showInputMessage="1" showErrorMessage="1" promptTitle="Campo requerido" prompt="Son cambios en los que es necesario resolver un problema que está provocando una interrupción o deterioro grave del servicio" sqref="D17 D19" xr:uid="{00000000-0002-0000-0000-000022000000}">
      <formula1>0</formula1>
      <formula2>0</formula2>
    </dataValidation>
    <dataValidation allowBlank="1" showInputMessage="1" showErrorMessage="1" promptTitle="Campo Requerido" prompt="Estos cambios requieren una gama completa de evaluaciones y autorizaciones para garantizar la finalización, precisión y las menos interrupciones posibles en el centro de datos. " sqref="C17 C19" xr:uid="{00000000-0002-0000-0000-000023000000}">
      <formula1>0</formula1>
      <formula2>0</formula2>
    </dataValidation>
    <dataValidation allowBlank="1" showInputMessage="1" showErrorMessage="1" promptTitle="Descripción" prompt="Utilice éste campo cuando requiera actualizar la documentación" sqref="I36 J37:M37" xr:uid="{00000000-0002-0000-0000-000024000000}">
      <formula1>0</formula1>
      <formula2>0</formula2>
    </dataValidation>
  </dataValidations>
  <printOptions horizontalCentered="1"/>
  <pageMargins left="0.78749999999999998" right="0.78749999999999998" top="0.70833333333333304" bottom="1.0631944444444399" header="0.511811023622047" footer="0.511811023622047"/>
  <pageSetup scale="44"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32523"/>
  </sheetPr>
  <dimension ref="A1:F8"/>
  <sheetViews>
    <sheetView zoomScaleNormal="100" workbookViewId="0">
      <selection activeCell="E1" sqref="E1"/>
    </sheetView>
  </sheetViews>
  <sheetFormatPr baseColWidth="10" defaultColWidth="19.7265625" defaultRowHeight="12.5" x14ac:dyDescent="0.25"/>
  <cols>
    <col min="3" max="3" width="33.08984375" customWidth="1"/>
  </cols>
  <sheetData>
    <row r="1" spans="1:6" x14ac:dyDescent="0.25">
      <c r="A1" s="82">
        <f>'RFC '!J17</f>
        <v>46260</v>
      </c>
      <c r="B1" s="83">
        <f>'RFC '!K17</f>
        <v>0.83333333333333304</v>
      </c>
      <c r="C1" s="84">
        <f>B1</f>
        <v>0.83333333333333304</v>
      </c>
      <c r="D1" t="s">
        <v>66</v>
      </c>
      <c r="E1" s="85">
        <f>'RFC '!L17</f>
        <v>0.77083333333333337</v>
      </c>
    </row>
    <row r="2" spans="1:6" x14ac:dyDescent="0.25">
      <c r="A2" s="86">
        <f>+A1+C1/1440+F3</f>
        <v>46260.834447337962</v>
      </c>
      <c r="B2" s="87">
        <f>E1/1440+B1</f>
        <v>0.83386863425925895</v>
      </c>
      <c r="C2" s="84">
        <f>B2</f>
        <v>0.83386863425925895</v>
      </c>
    </row>
    <row r="3" spans="1:6" x14ac:dyDescent="0.25">
      <c r="C3" s="88" t="s">
        <v>67</v>
      </c>
      <c r="F3">
        <f>ABS(C2)</f>
        <v>0.83386863425925895</v>
      </c>
    </row>
    <row r="6" spans="1:6" x14ac:dyDescent="0.25">
      <c r="A6" s="89"/>
    </row>
    <row r="7" spans="1:6" x14ac:dyDescent="0.25">
      <c r="B7" s="84"/>
    </row>
    <row r="8" spans="1:6" x14ac:dyDescent="0.25">
      <c r="B8" s="84"/>
    </row>
  </sheetData>
  <dataValidations count="3">
    <dataValidation allowBlank="1" showInputMessage="1" showErrorMessage="1" promptTitle="Campo Requerido" prompt="Campo Requerido" sqref="B1" xr:uid="{00000000-0002-0000-0100-000000000000}">
      <formula1>0</formula1>
      <formula2>0</formula2>
    </dataValidation>
    <dataValidation allowBlank="1" showInputMessage="1" showErrorMessage="1" promptTitle="Campo Automatico" prompt="Campo Automatico" sqref="A2:B2" xr:uid="{00000000-0002-0000-0100-000001000000}">
      <formula1>0</formula1>
      <formula2>0</formula2>
    </dataValidation>
    <dataValidation allowBlank="1" showInputMessage="1" showErrorMessage="1" promptTitle="Campo Requerido (*)" prompt="Formato Fecha y Hora: 12/02/2016_x000a__x000a_Nota: En casos de cambios Normales esta fecha debe ser posterior al CAB de dicha semana." sqref="A1" xr:uid="{00000000-0002-0000-0100-000002000000}">
      <formula1>0</formula1>
      <formula2>0</formula2>
    </dataValidation>
  </dataValidations>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6"/>
  <sheetViews>
    <sheetView showGridLines="0" tabSelected="1" topLeftCell="A16" zoomScale="115" zoomScaleNormal="115" zoomScalePageLayoutView="80" workbookViewId="0">
      <selection activeCell="I13" sqref="I13"/>
    </sheetView>
  </sheetViews>
  <sheetFormatPr baseColWidth="10" defaultColWidth="11.453125" defaultRowHeight="13.5" x14ac:dyDescent="0.25"/>
  <cols>
    <col min="1" max="1" width="9" style="335" customWidth="1"/>
    <col min="2" max="2" width="9" style="16" customWidth="1"/>
    <col min="3" max="3" width="25.453125" style="16" customWidth="1"/>
    <col min="4" max="4" width="13.26953125" style="16" customWidth="1"/>
    <col min="5" max="5" width="54.81640625" style="338" customWidth="1"/>
    <col min="6" max="6" width="70.08984375" style="16" customWidth="1"/>
    <col min="7" max="7" width="21.90625" style="16" customWidth="1"/>
    <col min="8" max="8" width="14.26953125" style="16" customWidth="1"/>
    <col min="9" max="9" width="17.26953125" style="25" customWidth="1"/>
    <col min="10" max="11" width="19.453125" style="78" customWidth="1"/>
    <col min="12" max="13" width="13.7265625" style="27" customWidth="1"/>
    <col min="14" max="15" width="24.26953125" style="25" customWidth="1"/>
    <col min="16" max="16" width="10.7265625" style="25" customWidth="1"/>
    <col min="17" max="16384" width="11.453125" style="16"/>
  </cols>
  <sheetData>
    <row r="1" spans="1:16" ht="15" customHeight="1" thickBot="1" x14ac:dyDescent="0.3"/>
    <row r="2" spans="1:16" ht="12.75" customHeight="1" thickBot="1" x14ac:dyDescent="0.3">
      <c r="B2" s="90"/>
      <c r="C2" s="91"/>
      <c r="D2" s="91"/>
      <c r="E2" s="339"/>
      <c r="F2" s="290" t="s">
        <v>68</v>
      </c>
      <c r="G2" s="290"/>
      <c r="H2" s="290"/>
      <c r="I2" s="290"/>
      <c r="J2" s="290"/>
      <c r="K2" s="290"/>
      <c r="L2" s="290"/>
      <c r="M2" s="290"/>
      <c r="N2" s="290"/>
      <c r="O2" s="92"/>
      <c r="P2" s="93"/>
    </row>
    <row r="3" spans="1:16" ht="13.5" customHeight="1" thickBot="1" x14ac:dyDescent="0.3">
      <c r="B3" s="51"/>
      <c r="E3" s="340"/>
      <c r="F3" s="290"/>
      <c r="G3" s="290"/>
      <c r="H3" s="290"/>
      <c r="I3" s="290"/>
      <c r="J3" s="290"/>
      <c r="K3" s="290"/>
      <c r="L3" s="290"/>
      <c r="M3" s="290"/>
      <c r="N3" s="290"/>
      <c r="O3" s="94"/>
      <c r="P3" s="95"/>
    </row>
    <row r="4" spans="1:16" ht="27" customHeight="1" thickBot="1" x14ac:dyDescent="0.3">
      <c r="B4" s="51"/>
      <c r="E4" s="340"/>
      <c r="F4" s="290"/>
      <c r="G4" s="290"/>
      <c r="H4" s="290"/>
      <c r="I4" s="290"/>
      <c r="J4" s="290"/>
      <c r="K4" s="290"/>
      <c r="L4" s="290"/>
      <c r="M4" s="290"/>
      <c r="N4" s="290"/>
      <c r="O4" s="94"/>
      <c r="P4" s="95"/>
    </row>
    <row r="5" spans="1:16" ht="21.75" customHeight="1" thickBot="1" x14ac:dyDescent="0.3">
      <c r="B5" s="51"/>
      <c r="E5" s="340"/>
      <c r="F5" s="290"/>
      <c r="G5" s="290"/>
      <c r="H5" s="290"/>
      <c r="I5" s="290"/>
      <c r="J5" s="290"/>
      <c r="K5" s="290"/>
      <c r="L5" s="290"/>
      <c r="M5" s="290"/>
      <c r="N5" s="290"/>
      <c r="O5" s="96"/>
      <c r="P5" s="97"/>
    </row>
    <row r="6" spans="1:16" ht="16.5" customHeight="1" thickBot="1" x14ac:dyDescent="0.3">
      <c r="B6" s="291" t="s">
        <v>69</v>
      </c>
      <c r="C6" s="291"/>
      <c r="D6" s="291"/>
      <c r="E6" s="291"/>
      <c r="F6" s="98" t="str">
        <f>+Matriz!C6</f>
        <v>Por asignar</v>
      </c>
      <c r="G6" s="292" t="s">
        <v>70</v>
      </c>
      <c r="H6" s="292"/>
      <c r="I6" s="292"/>
      <c r="J6" s="292"/>
      <c r="K6" s="293" t="str">
        <f>'RFC '!B21</f>
        <v>Despliegue en el ambiente de Certificación de los cinco componentes propios del Campus Virtual (APP158C — Moodle 5.1), entregados en la rama feature/CO1-PCCNTR.8203403-dev: theme_cdigital (2026080903), local_pccntr8203403_dashboard (2026072700), local_pccntr8203403_aitutor (2026072100), block_pccntr8203403_logros (2026071400) y block_pccntr8203403_atencion (2026072700). El despliegue se ejecuta en tres pasos: (1) integración del código fuente, (2) instalación mediante upgrade y purga de cachés, y (3) configuración administrativa mediante una rutina única de línea de comandos. No se modifica ningún archivo del núcleo de Moodle: los componentes se instalan en sus rutas estándar de plugin (public/theme/, public/local/, public/blocks/).</v>
      </c>
      <c r="L6" s="293"/>
      <c r="M6" s="293"/>
      <c r="N6" s="293"/>
      <c r="O6" s="293"/>
      <c r="P6" s="293"/>
    </row>
    <row r="7" spans="1:16" ht="16.5" customHeight="1" thickBot="1" x14ac:dyDescent="0.3">
      <c r="B7" s="294" t="s">
        <v>71</v>
      </c>
      <c r="C7" s="294"/>
      <c r="D7" s="294"/>
      <c r="E7" s="294"/>
      <c r="F7" s="99">
        <f>+'RFC '!C5</f>
        <v>46244</v>
      </c>
      <c r="G7" s="292"/>
      <c r="H7" s="292"/>
      <c r="I7" s="292"/>
      <c r="J7" s="292"/>
      <c r="K7" s="293"/>
      <c r="L7" s="293"/>
      <c r="M7" s="293"/>
      <c r="N7" s="293"/>
      <c r="O7" s="293"/>
      <c r="P7" s="293"/>
    </row>
    <row r="8" spans="1:16" ht="15" customHeight="1" thickBot="1" x14ac:dyDescent="0.3">
      <c r="B8" s="295" t="s">
        <v>72</v>
      </c>
      <c r="C8" s="295"/>
      <c r="D8" s="295"/>
      <c r="E8" s="295"/>
      <c r="F8" s="100">
        <f>+'RFC '!I40</f>
        <v>0</v>
      </c>
      <c r="G8" s="292"/>
      <c r="H8" s="292"/>
      <c r="I8" s="292"/>
      <c r="J8" s="292"/>
      <c r="K8" s="293"/>
      <c r="L8" s="293"/>
      <c r="M8" s="293"/>
      <c r="N8" s="293"/>
      <c r="O8" s="293"/>
      <c r="P8" s="293"/>
    </row>
    <row r="9" spans="1:16" ht="15" customHeight="1" thickBot="1" x14ac:dyDescent="0.3">
      <c r="B9" s="101"/>
      <c r="C9" s="101"/>
      <c r="D9" s="101"/>
      <c r="E9" s="341"/>
      <c r="F9" s="101"/>
      <c r="G9" s="101"/>
      <c r="H9" s="101"/>
      <c r="I9" s="102"/>
      <c r="J9" s="103"/>
      <c r="K9" s="103"/>
      <c r="L9" s="104"/>
      <c r="M9" s="104"/>
    </row>
    <row r="10" spans="1:16" s="27" customFormat="1" ht="72" customHeight="1" thickBot="1" x14ac:dyDescent="0.3">
      <c r="A10" s="335"/>
      <c r="B10" s="105" t="s">
        <v>73</v>
      </c>
      <c r="C10" s="106" t="s">
        <v>74</v>
      </c>
      <c r="D10" s="106" t="s">
        <v>75</v>
      </c>
      <c r="E10" s="107" t="s">
        <v>76</v>
      </c>
      <c r="F10" s="106" t="s">
        <v>77</v>
      </c>
      <c r="G10" s="106" t="s">
        <v>78</v>
      </c>
      <c r="H10" s="108" t="s">
        <v>79</v>
      </c>
      <c r="I10" s="109" t="s">
        <v>80</v>
      </c>
      <c r="J10" s="110" t="s">
        <v>81</v>
      </c>
      <c r="K10" s="110" t="s">
        <v>82</v>
      </c>
      <c r="L10" s="110" t="s">
        <v>83</v>
      </c>
      <c r="M10" s="111" t="s">
        <v>84</v>
      </c>
      <c r="N10" s="112" t="s">
        <v>85</v>
      </c>
      <c r="O10" s="107" t="s">
        <v>86</v>
      </c>
      <c r="P10" s="113" t="s">
        <v>87</v>
      </c>
    </row>
    <row r="11" spans="1:16" ht="67.5" customHeight="1" thickBot="1" x14ac:dyDescent="0.3">
      <c r="B11" s="114">
        <v>1</v>
      </c>
      <c r="C11" s="115" t="s">
        <v>88</v>
      </c>
      <c r="D11" s="115" t="s">
        <v>10</v>
      </c>
      <c r="E11" s="116" t="s">
        <v>275</v>
      </c>
      <c r="F11" s="117" t="s">
        <v>276</v>
      </c>
      <c r="G11" s="118" t="s">
        <v>91</v>
      </c>
      <c r="H11" s="119">
        <v>30</v>
      </c>
      <c r="I11" s="119"/>
      <c r="J11" s="120">
        <f>'RFC '!J17+'RFC '!K17</f>
        <v>46260.833333333336</v>
      </c>
      <c r="K11" s="120">
        <f>J11+(H11/1440)</f>
        <v>46260.854166666672</v>
      </c>
      <c r="L11" s="121">
        <f>IF(H11="","",IF(I11="",H11,IF(AND(H11=_xlfn.MAXIFS($H$11:$H$222,$I$11:$I$222,I11),COUNTIFS($H$11:H11,H11,$I$11:I11,I11)=1),H11,"")))</f>
        <v>30</v>
      </c>
      <c r="M11" s="121" t="str">
        <f>IF(H11="","",IF(I11="","SECUENCIAL",IF(AND(H11=_xlfn.MAXIFS(H:H,I:I,I11),COUNTIFS($H$11:H11,H11,$I$11:I11,I11)=1),"SECUENCIAL","PARALELO")))</f>
        <v>SECUENCIAL</v>
      </c>
      <c r="N11" s="119">
        <v>0</v>
      </c>
      <c r="O11" s="119">
        <v>0</v>
      </c>
      <c r="P11" s="122">
        <v>0</v>
      </c>
    </row>
    <row r="12" spans="1:16" ht="60" customHeight="1" thickBot="1" x14ac:dyDescent="0.35">
      <c r="B12" s="123">
        <f t="shared" ref="B12:B43" si="0">B11+1</f>
        <v>2</v>
      </c>
      <c r="C12" s="124" t="s">
        <v>88</v>
      </c>
      <c r="D12" s="124" t="s">
        <v>10</v>
      </c>
      <c r="E12" s="116" t="s">
        <v>272</v>
      </c>
      <c r="F12" s="194" t="s">
        <v>273</v>
      </c>
      <c r="G12" s="126" t="s">
        <v>89</v>
      </c>
      <c r="H12" s="127">
        <v>30</v>
      </c>
      <c r="I12" s="128"/>
      <c r="J12" s="129">
        <f>IF(H12="","",IF(I12="",MAX($K$11:K11),IF(I12=I11,J11,MAX($K$11:K11))))</f>
        <v>46260.854166666672</v>
      </c>
      <c r="K12" s="129">
        <f t="shared" ref="K12:K43" si="1">IF(H12="","",J12+(H12/1440))</f>
        <v>46260.875000000007</v>
      </c>
      <c r="L12" s="130">
        <f>IF(H12="","",IF(I12="",H12,IF(AND(H12=_xlfn.MAXIFS($H$11:$H$222,$I$11:$I$222,I12),COUNTIFS($H$11:H12,H12,$I$11:I12,I12)=1),H12,"")))</f>
        <v>30</v>
      </c>
      <c r="M12" s="130" t="str">
        <f>IF(H12="","",IF(I12="","SECUENCIAL",IF(AND(H12=_xlfn.MAXIFS(H:H,I:I,I12),COUNTIFS($H$11:H12,H12,$I$11:I12,I12)=1),"SECUENCIAL","PARALELO")))</f>
        <v>SECUENCIAL</v>
      </c>
      <c r="N12" s="128">
        <v>0</v>
      </c>
      <c r="O12" s="128">
        <v>0</v>
      </c>
      <c r="P12" s="131">
        <v>0</v>
      </c>
    </row>
    <row r="13" spans="1:16" ht="83.5" customHeight="1" thickBot="1" x14ac:dyDescent="0.35">
      <c r="B13" s="123">
        <f t="shared" si="0"/>
        <v>3</v>
      </c>
      <c r="C13" s="124" t="s">
        <v>88</v>
      </c>
      <c r="D13" s="124" t="s">
        <v>10</v>
      </c>
      <c r="E13" s="116" t="s">
        <v>275</v>
      </c>
      <c r="F13" s="194" t="s">
        <v>274</v>
      </c>
      <c r="G13" s="126" t="s">
        <v>90</v>
      </c>
      <c r="H13" s="127">
        <v>120</v>
      </c>
      <c r="I13" s="128"/>
      <c r="J13" s="129">
        <f>IF(H13="","",IF(I13="",MAX($K$11:K12),IF(I13=I12,J12,MAX($K$11:K12))))</f>
        <v>46260.875000000007</v>
      </c>
      <c r="K13" s="129">
        <f t="shared" si="1"/>
        <v>46260.958333333343</v>
      </c>
      <c r="L13" s="130">
        <f>IF(H13="","",IF(I13="",H13,IF(AND(H13=_xlfn.MAXIFS($H$11:$H$222,$I$11:$I$222,I13),COUNTIFS($H$11:H13,H13,$I$11:I13,I13)=1),H13,"")))</f>
        <v>120</v>
      </c>
      <c r="M13" s="130" t="str">
        <f>IF(H13="","",IF(I13="","SECUENCIAL",IF(AND(H13=_xlfn.MAXIFS(H:H,I:I,I13),COUNTIFS($H$11:H13,H13,$I$11:I13,I13)=1),"SECUENCIAL","PARALELO")))</f>
        <v>SECUENCIAL</v>
      </c>
      <c r="N13" s="128">
        <v>0</v>
      </c>
      <c r="O13" s="128">
        <v>0</v>
      </c>
      <c r="P13" s="131">
        <v>0</v>
      </c>
    </row>
    <row r="14" spans="1:16" ht="54.5" thickBot="1" x14ac:dyDescent="0.35">
      <c r="B14" s="123">
        <v>4</v>
      </c>
      <c r="C14" s="124" t="s">
        <v>88</v>
      </c>
      <c r="D14" s="124" t="s">
        <v>10</v>
      </c>
      <c r="E14" s="116" t="s">
        <v>275</v>
      </c>
      <c r="F14" s="194" t="s">
        <v>92</v>
      </c>
      <c r="G14" s="347" t="s">
        <v>93</v>
      </c>
      <c r="H14" s="127">
        <v>180</v>
      </c>
      <c r="I14" s="128"/>
      <c r="J14" s="129">
        <f>IF(H14="","",IF(I14="",MAX($K$11:K13),IF(I14=I13,J13,MAX($K$11:K13))))</f>
        <v>46260.958333333343</v>
      </c>
      <c r="K14" s="129">
        <f t="shared" si="1"/>
        <v>46261.083333333343</v>
      </c>
      <c r="L14" s="130">
        <f>IF(H14="","",IF(I14="",H14,IF(AND(H14=_xlfn.MAXIFS($H$11:$H$222,$I$11:$I$222,I14),COUNTIFS($H$11:H14,H14,$I$11:I14,I14)=1),H14,"")))</f>
        <v>180</v>
      </c>
      <c r="M14" s="130" t="str">
        <f>IF(H14="","",IF(I14="","SECUENCIAL",IF(AND(H14=_xlfn.MAXIFS(H:H,I:I,I14),COUNTIFS($H$11:H14,H14,$I$11:I14,I14)=1),"SECUENCIAL","PARALELO")))</f>
        <v>SECUENCIAL</v>
      </c>
      <c r="N14" s="128">
        <v>0</v>
      </c>
      <c r="O14" s="128">
        <v>0</v>
      </c>
      <c r="P14" s="131">
        <v>0</v>
      </c>
    </row>
    <row r="15" spans="1:16" ht="122" thickBot="1" x14ac:dyDescent="0.3">
      <c r="B15" s="123">
        <f t="shared" si="0"/>
        <v>5</v>
      </c>
      <c r="C15" s="357" t="s">
        <v>88</v>
      </c>
      <c r="D15" s="132" t="s">
        <v>10</v>
      </c>
      <c r="E15" s="116" t="s">
        <v>272</v>
      </c>
      <c r="F15" s="331" t="s">
        <v>280</v>
      </c>
      <c r="G15" s="134" t="s">
        <v>93</v>
      </c>
      <c r="H15" s="135">
        <v>90</v>
      </c>
      <c r="I15" s="128"/>
      <c r="J15" s="129">
        <f>IF(H15="","",IF(I15="",MAX($K$11:K14),IF(I15=I14,J14,MAX($K$11:K14))))</f>
        <v>46261.083333333343</v>
      </c>
      <c r="K15" s="129">
        <f t="shared" si="1"/>
        <v>46261.145833333343</v>
      </c>
      <c r="L15" s="130">
        <f>IF(H15="","",IF(I15="",H15,IF(AND(H15=_xlfn.MAXIFS($H$11:$H$222,$I$11:$I$222,I15),COUNTIFS($H$11:H15,H15,$I$11:I15,I15)=1),H15,"")))</f>
        <v>90</v>
      </c>
      <c r="M15" s="130" t="str">
        <f>IF(H15="","",IF(I15="","SECUENCIAL",IF(AND(H15=_xlfn.MAXIFS(H:H,I:I,I15),COUNTIFS($H$11:H15,H15,$I$11:I15,I15)=1),"SECUENCIAL","PARALELO")))</f>
        <v>SECUENCIAL</v>
      </c>
      <c r="N15" s="128">
        <v>0</v>
      </c>
      <c r="O15" s="128">
        <v>0</v>
      </c>
      <c r="P15" s="131">
        <v>0</v>
      </c>
    </row>
    <row r="16" spans="1:16" ht="176" thickBot="1" x14ac:dyDescent="0.3">
      <c r="B16" s="123">
        <f t="shared" si="0"/>
        <v>6</v>
      </c>
      <c r="C16" s="132" t="s">
        <v>88</v>
      </c>
      <c r="D16" s="132" t="s">
        <v>10</v>
      </c>
      <c r="E16" s="116" t="s">
        <v>272</v>
      </c>
      <c r="F16" s="331" t="s">
        <v>281</v>
      </c>
      <c r="G16" s="134" t="s">
        <v>93</v>
      </c>
      <c r="H16" s="135">
        <v>60</v>
      </c>
      <c r="I16" s="128"/>
      <c r="J16" s="129">
        <f>IF(H16="","",IF(I16="",MAX($K$11:K15),IF(I16=I15,J15,MAX($K$11:K15))))</f>
        <v>46261.145833333343</v>
      </c>
      <c r="K16" s="129">
        <f t="shared" si="1"/>
        <v>46261.187500000007</v>
      </c>
      <c r="L16" s="136">
        <f>IF(H16="","",IF(I16="",H16,IF(AND(H16=_xlfn.MAXIFS($H$11:$H$222,$I$11:$I$222,I16),COUNTIFS($H$11:H16,H16,$I$11:I16,I16)=1),H16,"")))</f>
        <v>60</v>
      </c>
      <c r="M16" s="130" t="str">
        <f>IF(H16="","",IF(I16="","SECUENCIAL",IF(AND(H16=_xlfn.MAXIFS(H:H,I:I,I16),COUNTIFS($H$11:H16,H16,$I$11:I16,I16)=1),"SECUENCIAL","PARALELO")))</f>
        <v>SECUENCIAL</v>
      </c>
      <c r="N16" s="128">
        <v>0</v>
      </c>
      <c r="O16" s="128">
        <v>0</v>
      </c>
      <c r="P16" s="131">
        <v>0</v>
      </c>
    </row>
    <row r="17" spans="2:16" ht="257" thickBot="1" x14ac:dyDescent="0.3">
      <c r="B17" s="123">
        <f t="shared" si="0"/>
        <v>7</v>
      </c>
      <c r="C17" s="132" t="s">
        <v>88</v>
      </c>
      <c r="D17" s="132" t="s">
        <v>10</v>
      </c>
      <c r="E17" s="116" t="s">
        <v>272</v>
      </c>
      <c r="F17" s="332" t="s">
        <v>282</v>
      </c>
      <c r="G17" s="134" t="s">
        <v>93</v>
      </c>
      <c r="H17" s="135">
        <v>60</v>
      </c>
      <c r="I17" s="128"/>
      <c r="J17" s="129">
        <f>IF(H17="","",IF(I17="",MAX($K$11:K16),IF(I17=I16,J16,MAX($K$11:K16))))</f>
        <v>46261.187500000007</v>
      </c>
      <c r="K17" s="129">
        <f t="shared" si="1"/>
        <v>46261.229166666672</v>
      </c>
      <c r="L17" s="136">
        <f>IF(H17="","",IF(I17="",H17,IF(AND(H17=_xlfn.MAXIFS($H$11:$H$222,$I$11:$I$222,I17),COUNTIFS($H$11:H17,H17,$I$11:I17,I17)=1),H17,"")))</f>
        <v>60</v>
      </c>
      <c r="M17" s="130" t="str">
        <f>IF(H17="","",IF(I17="","SECUENCIAL",IF(AND(H17=_xlfn.MAXIFS(H:H,I:I,I17),COUNTIFS($H$11:H17,H17,$I$11:I17,I17)=1),"SECUENCIAL","PARALELO")))</f>
        <v>SECUENCIAL</v>
      </c>
      <c r="N17" s="128">
        <v>0</v>
      </c>
      <c r="O17" s="128">
        <v>0</v>
      </c>
      <c r="P17" s="131">
        <v>0</v>
      </c>
    </row>
    <row r="18" spans="2:16" ht="54.5" thickBot="1" x14ac:dyDescent="0.3">
      <c r="B18" s="123">
        <f t="shared" si="0"/>
        <v>8</v>
      </c>
      <c r="C18" s="132" t="s">
        <v>88</v>
      </c>
      <c r="D18" s="132" t="s">
        <v>10</v>
      </c>
      <c r="E18" s="116" t="s">
        <v>272</v>
      </c>
      <c r="F18" s="333" t="s">
        <v>283</v>
      </c>
      <c r="G18" s="134" t="s">
        <v>93</v>
      </c>
      <c r="H18" s="135">
        <v>30</v>
      </c>
      <c r="I18" s="128"/>
      <c r="J18" s="129">
        <f>IF(H18="","",IF(I18="",MAX($K$11:K17),IF(I18=I17,J17,MAX($K$11:K17))))</f>
        <v>46261.229166666672</v>
      </c>
      <c r="K18" s="129">
        <f t="shared" si="1"/>
        <v>46261.250000000007</v>
      </c>
      <c r="L18" s="136">
        <f>IF(H18="","",IF(I18="",H18,IF(AND(H18=_xlfn.MAXIFS($H$11:$H$222,$I$11:$I$222,I18),COUNTIFS($H$11:H18,H18,$I$11:I18,I18)=1),H18,"")))</f>
        <v>30</v>
      </c>
      <c r="M18" s="130" t="str">
        <f>IF(H18="","",IF(I18="","SECUENCIAL",IF(AND(H18=_xlfn.MAXIFS(H:H,I:I,I18),COUNTIFS($H$11:H18,H18,$I$11:I18,I18)=1),"SECUENCIAL","PARALELO")))</f>
        <v>SECUENCIAL</v>
      </c>
      <c r="N18" s="128">
        <v>0</v>
      </c>
      <c r="O18" s="128">
        <v>0</v>
      </c>
      <c r="P18" s="131">
        <v>0</v>
      </c>
    </row>
    <row r="19" spans="2:16" ht="54.5" thickBot="1" x14ac:dyDescent="0.3">
      <c r="B19" s="123">
        <f t="shared" si="0"/>
        <v>9</v>
      </c>
      <c r="C19" s="132" t="s">
        <v>88</v>
      </c>
      <c r="D19" s="132" t="s">
        <v>10</v>
      </c>
      <c r="E19" s="116" t="s">
        <v>275</v>
      </c>
      <c r="F19" s="333" t="s">
        <v>277</v>
      </c>
      <c r="G19" s="134" t="s">
        <v>91</v>
      </c>
      <c r="H19" s="135">
        <v>30</v>
      </c>
      <c r="I19" s="128"/>
      <c r="J19" s="129">
        <f>IF(H19="","",IF(I19="",MAX($K$11:K18),IF(I19=I18,J18,MAX($K$11:K18))))</f>
        <v>46261.250000000007</v>
      </c>
      <c r="K19" s="129">
        <f t="shared" si="1"/>
        <v>46261.270833333343</v>
      </c>
      <c r="L19" s="136">
        <f>IF(H19="","",IF(I19="",H19,IF(AND(H19=_xlfn.MAXIFS($H$11:$H$222,$I$11:$I$222,I19),COUNTIFS($H$11:H19,H19,$I$11:I19,I19)=1),H19,"")))</f>
        <v>30</v>
      </c>
      <c r="M19" s="130" t="str">
        <f>IF(H19="","",IF(I19="","SECUENCIAL",IF(AND(H19=_xlfn.MAXIFS(H:H,I:I,I19),COUNTIFS($H$11:H19,H19,$I$11:I19,I19)=1),"SECUENCIAL","PARALELO")))</f>
        <v>SECUENCIAL</v>
      </c>
      <c r="N19" s="128">
        <v>0</v>
      </c>
      <c r="O19" s="128">
        <v>0</v>
      </c>
      <c r="P19" s="131">
        <v>0</v>
      </c>
    </row>
    <row r="20" spans="2:16" ht="54.5" thickBot="1" x14ac:dyDescent="0.3">
      <c r="B20" s="123">
        <f t="shared" si="0"/>
        <v>10</v>
      </c>
      <c r="C20" s="132" t="s">
        <v>88</v>
      </c>
      <c r="D20" s="132" t="s">
        <v>10</v>
      </c>
      <c r="E20" s="116" t="s">
        <v>272</v>
      </c>
      <c r="F20" s="333" t="s">
        <v>284</v>
      </c>
      <c r="G20" s="134" t="s">
        <v>278</v>
      </c>
      <c r="H20" s="135">
        <v>300</v>
      </c>
      <c r="I20" s="128"/>
      <c r="J20" s="129">
        <f>IF(H20="","",IF(I20="",MAX($K$11:K19),IF(I20=I19,J19,MAX($K$11:K19))))</f>
        <v>46261.270833333343</v>
      </c>
      <c r="K20" s="129">
        <f t="shared" si="1"/>
        <v>46261.479166666679</v>
      </c>
      <c r="L20" s="136">
        <f>IF(H20="","",IF(I20="",H20,IF(AND(H20=_xlfn.MAXIFS($H$11:$H$222,$I$11:$I$222,I20),COUNTIFS($H$11:H20,H20,$I$11:I20,I20)=1),H20,"")))</f>
        <v>300</v>
      </c>
      <c r="M20" s="130" t="str">
        <f>IF(H20="","",IF(I20="","SECUENCIAL",IF(AND(H20=_xlfn.MAXIFS(H:H,I:I,I20),COUNTIFS($H$11:H20,H20,$I$11:I20,I20)=1),"SECUENCIAL","PARALELO")))</f>
        <v>SECUENCIAL</v>
      </c>
      <c r="N20" s="128">
        <v>0</v>
      </c>
      <c r="O20" s="128">
        <v>0</v>
      </c>
      <c r="P20" s="131">
        <v>0</v>
      </c>
    </row>
    <row r="21" spans="2:16" ht="14" thickBot="1" x14ac:dyDescent="0.3">
      <c r="B21" s="123"/>
      <c r="C21" s="132"/>
      <c r="D21" s="132"/>
      <c r="E21" s="116"/>
      <c r="F21" s="333"/>
      <c r="G21" s="134"/>
      <c r="H21" s="135"/>
      <c r="I21" s="128"/>
      <c r="J21" s="129" t="str">
        <f>IF(H21="","",IF(I21="",MAX($K$11:K20),IF(I21=I20,J20,MAX($K$11:K20))))</f>
        <v/>
      </c>
      <c r="K21" s="129" t="str">
        <f t="shared" si="1"/>
        <v/>
      </c>
      <c r="L21" s="136" t="str">
        <f>IF(H21="","",IF(I21="",H21,IF(AND(H21=_xlfn.MAXIFS($H$11:$H$222,$I$11:$I$222,I21),COUNTIFS($H$11:H21,H21,$I$11:I21,I21)=1),H21,"")))</f>
        <v/>
      </c>
      <c r="M21" s="130" t="str">
        <f>IF(H21="","",IF(I21="","SECUENCIAL",IF(AND(H21=_xlfn.MAXIFS(H:H,I:I,I21),COUNTIFS($H$11:H21,H21,$I$11:I21,I21)=1),"SECUENCIAL","PARALELO")))</f>
        <v/>
      </c>
      <c r="N21" s="128"/>
      <c r="O21" s="128"/>
      <c r="P21" s="131"/>
    </row>
    <row r="22" spans="2:16" ht="14" thickBot="1" x14ac:dyDescent="0.3">
      <c r="B22" s="123"/>
      <c r="C22" s="132"/>
      <c r="D22" s="132"/>
      <c r="E22" s="116"/>
      <c r="F22" s="334"/>
      <c r="G22" s="134"/>
      <c r="H22" s="135"/>
      <c r="I22" s="128"/>
      <c r="J22" s="129" t="str">
        <f>IF(H22="","",IF(I22="",MAX($K$11:K21),IF(I22=I21,J21,MAX($K$11:K21))))</f>
        <v/>
      </c>
      <c r="K22" s="129" t="str">
        <f t="shared" si="1"/>
        <v/>
      </c>
      <c r="L22" s="136" t="str">
        <f>IF(H22="","",IF(I22="",H22,IF(AND(H22=_xlfn.MAXIFS($H$11:$H$222,$I$11:$I$222,I22),COUNTIFS($H$11:H22,H22,$I$11:I22,I22)=1),H22,"")))</f>
        <v/>
      </c>
      <c r="M22" s="130" t="str">
        <f>IF(H22="","",IF(I22="","SECUENCIAL",IF(AND(H22=_xlfn.MAXIFS(H:H,I:I,I22),COUNTIFS($H$11:H22,H22,$I$11:I22,I22)=1),"SECUENCIAL","PARALELO")))</f>
        <v/>
      </c>
      <c r="N22" s="128"/>
      <c r="O22" s="128"/>
      <c r="P22" s="131"/>
    </row>
    <row r="23" spans="2:16" ht="14" thickBot="1" x14ac:dyDescent="0.3">
      <c r="B23" s="123"/>
      <c r="C23" s="132"/>
      <c r="D23" s="132"/>
      <c r="E23" s="116"/>
      <c r="F23" s="333"/>
      <c r="G23" s="134"/>
      <c r="H23" s="135"/>
      <c r="I23" s="128"/>
      <c r="J23" s="129" t="str">
        <f>IF(H23="","",IF(I23="",MAX($K$11:K22),IF(I23=I22,J22,MAX($K$11:K22))))</f>
        <v/>
      </c>
      <c r="K23" s="129" t="str">
        <f t="shared" si="1"/>
        <v/>
      </c>
      <c r="L23" s="136" t="str">
        <f>IF(H23="","",IF(I23="",H23,IF(AND(H23=_xlfn.MAXIFS($H$11:$H$222,$I$11:$I$222,I23),COUNTIFS($H$11:H23,H23,$I$11:I23,I23)=1),H23,"")))</f>
        <v/>
      </c>
      <c r="M23" s="130" t="str">
        <f>IF(H23="","",IF(I23="","SECUENCIAL",IF(AND(H23=_xlfn.MAXIFS(H:H,I:I,I23),COUNTIFS($H$11:H23,H23,$I$11:I23,I23)=1),"SECUENCIAL","PARALELO")))</f>
        <v/>
      </c>
      <c r="N23" s="128"/>
      <c r="O23" s="128"/>
      <c r="P23" s="131"/>
    </row>
    <row r="24" spans="2:16" x14ac:dyDescent="0.25">
      <c r="B24" s="123"/>
      <c r="C24" s="132"/>
      <c r="D24" s="132"/>
      <c r="E24" s="116"/>
      <c r="F24" s="333"/>
      <c r="G24" s="134"/>
      <c r="H24" s="135"/>
      <c r="I24" s="128"/>
      <c r="J24" s="129" t="str">
        <f>IF(H24="","",IF(I24="",MAX($K$11:K23),IF(I24=I23,J23,MAX($K$11:K23))))</f>
        <v/>
      </c>
      <c r="K24" s="129" t="str">
        <f t="shared" si="1"/>
        <v/>
      </c>
      <c r="L24" s="136" t="str">
        <f>IF(H24="","",IF(I24="",H24,IF(AND(H24=_xlfn.MAXIFS($H$11:$H$222,$I$11:$I$222,I24),COUNTIFS($H$11:H24,H24,$I$11:I24,I24)=1),H24,"")))</f>
        <v/>
      </c>
      <c r="M24" s="130" t="str">
        <f>IF(H24="","",IF(I24="","SECUENCIAL",IF(AND(H24=_xlfn.MAXIFS(H:H,I:I,I24),COUNTIFS($H$11:H24,H24,$I$11:I24,I24)=1),"SECUENCIAL","PARALELO")))</f>
        <v/>
      </c>
      <c r="N24" s="128"/>
      <c r="O24" s="128"/>
      <c r="P24" s="131"/>
    </row>
    <row r="25" spans="2:16" x14ac:dyDescent="0.25">
      <c r="B25" s="123"/>
      <c r="C25" s="132"/>
      <c r="D25" s="132"/>
      <c r="E25" s="330"/>
      <c r="F25" s="137"/>
      <c r="G25" s="134"/>
      <c r="H25" s="135"/>
      <c r="I25" s="128"/>
      <c r="J25" s="129" t="str">
        <f>IF(H25="","",IF(I25="",MAX($K$11:K24),IF(I25=I24,J24,MAX($K$11:K24))))</f>
        <v/>
      </c>
      <c r="K25" s="129" t="str">
        <f t="shared" si="1"/>
        <v/>
      </c>
      <c r="L25" s="130" t="str">
        <f>IF(H25="","",IF(I25="",H25,IF(AND(H25=_xlfn.MAXIFS($H$11:$H$222,$I$11:$I$222,I25),COUNTIFS($H$11:H25,H25,$I$11:I25,I25)=1),H25,"")))</f>
        <v/>
      </c>
      <c r="M25" s="130" t="str">
        <f>IF(H25="","",IF(I25="","SECUENCIAL",IF(AND(H25=_xlfn.MAXIFS(H:H,I:I,I25),COUNTIFS($H$11:H25,H25,$I$11:I25,I25)=1),"SECUENCIAL","PARALELO")))</f>
        <v/>
      </c>
      <c r="N25" s="128"/>
      <c r="O25" s="128"/>
      <c r="P25" s="131"/>
    </row>
    <row r="26" spans="2:16" x14ac:dyDescent="0.25">
      <c r="B26" s="123"/>
      <c r="C26" s="132"/>
      <c r="D26" s="132"/>
      <c r="E26" s="330"/>
      <c r="F26" s="137"/>
      <c r="G26" s="134"/>
      <c r="H26" s="135"/>
      <c r="I26" s="128"/>
      <c r="J26" s="129" t="str">
        <f>IF(H26="","",IF(I26="",MAX($K$11:K25),IF(I26=I25,J25,MAX($K$11:K25))))</f>
        <v/>
      </c>
      <c r="K26" s="129" t="str">
        <f t="shared" si="1"/>
        <v/>
      </c>
      <c r="L26" s="130" t="str">
        <f>IF(H26="","",IF(I26="",H26,IF(AND(H26=_xlfn.MAXIFS($H$11:$H$222,$I$11:$I$222,I26),COUNTIFS($H$11:H26,H26,$I$11:I26,I26)=1),H26,"")))</f>
        <v/>
      </c>
      <c r="M26" s="130" t="str">
        <f>IF(H26="","",IF(I26="","SECUENCIAL",IF(AND(H26=_xlfn.MAXIFS(H:H,I:I,I26),COUNTIFS($H$11:H26,H26,$I$11:I26,I26)=1),"SECUENCIAL","PARALELO")))</f>
        <v/>
      </c>
      <c r="N26" s="128"/>
      <c r="O26" s="128"/>
      <c r="P26" s="131"/>
    </row>
    <row r="27" spans="2:16" x14ac:dyDescent="0.25">
      <c r="B27" s="123"/>
      <c r="C27" s="132"/>
      <c r="D27" s="132"/>
      <c r="E27" s="330"/>
      <c r="F27" s="137"/>
      <c r="G27" s="134"/>
      <c r="H27" s="135"/>
      <c r="I27" s="128"/>
      <c r="J27" s="129" t="str">
        <f>IF(H27="","",IF(I27="",MAX($K$11:K26),IF(I27=I26,J26,MAX($K$11:K26))))</f>
        <v/>
      </c>
      <c r="K27" s="129" t="str">
        <f t="shared" si="1"/>
        <v/>
      </c>
      <c r="L27" s="130" t="str">
        <f>IF(H27="","",IF(I27="",H27,IF(AND(H27=_xlfn.MAXIFS($H$11:$H$222,$I$11:$I$222,I27),COUNTIFS($H$11:H27,H27,$I$11:I27,I27)=1),H27,"")))</f>
        <v/>
      </c>
      <c r="M27" s="130" t="str">
        <f>IF(H27="","",IF(I27="","SECUENCIAL",IF(AND(H27=_xlfn.MAXIFS(H:H,I:I,I27),COUNTIFS($H$11:H27,H27,$I$11:I27,I27)=1),"SECUENCIAL","PARALELO")))</f>
        <v/>
      </c>
      <c r="N27" s="128"/>
      <c r="O27" s="128"/>
      <c r="P27" s="131"/>
    </row>
    <row r="28" spans="2:16" x14ac:dyDescent="0.25">
      <c r="B28" s="123"/>
      <c r="C28" s="132"/>
      <c r="D28" s="132"/>
      <c r="E28" s="330"/>
      <c r="F28" s="137"/>
      <c r="G28" s="134"/>
      <c r="H28" s="135"/>
      <c r="I28" s="128"/>
      <c r="J28" s="129" t="str">
        <f>IF(H28="","",IF(I28="",MAX($K$11:K27),IF(I28=I27,J27,MAX($K$11:K27))))</f>
        <v/>
      </c>
      <c r="K28" s="129" t="str">
        <f t="shared" si="1"/>
        <v/>
      </c>
      <c r="L28" s="130" t="str">
        <f>IF(H28="","",IF(I28="",H28,IF(AND(H28=_xlfn.MAXIFS($H$11:$H$222,$I$11:$I$222,I28),COUNTIFS($H$11:H28,H28,$I$11:I28,I28)=1),H28,"")))</f>
        <v/>
      </c>
      <c r="M28" s="130" t="str">
        <f>IF(H28="","",IF(I28="","SECUENCIAL",IF(AND(H28=_xlfn.MAXIFS(H:H,I:I,I28),COUNTIFS($H$11:H28,H28,$I$11:I28,I28)=1),"SECUENCIAL","PARALELO")))</f>
        <v/>
      </c>
      <c r="N28" s="128"/>
      <c r="O28" s="128"/>
      <c r="P28" s="131"/>
    </row>
    <row r="29" spans="2:16" x14ac:dyDescent="0.25">
      <c r="B29" s="123"/>
      <c r="C29" s="132"/>
      <c r="D29" s="132"/>
      <c r="E29" s="330"/>
      <c r="F29" s="137"/>
      <c r="G29" s="134"/>
      <c r="H29" s="135"/>
      <c r="I29" s="128"/>
      <c r="J29" s="129" t="str">
        <f>IF(H29="","",IF(I29="",MAX($K$11:K28),IF(I29=I28,J28,MAX($K$11:K28))))</f>
        <v/>
      </c>
      <c r="K29" s="129" t="str">
        <f t="shared" si="1"/>
        <v/>
      </c>
      <c r="L29" s="130" t="str">
        <f>IF(H29="","",IF(I29="",H29,IF(AND(H29=_xlfn.MAXIFS($H$11:$H$222,$I$11:$I$222,I29),COUNTIFS($H$11:H29,H29,$I$11:I29,I29)=1),H29,"")))</f>
        <v/>
      </c>
      <c r="M29" s="130" t="str">
        <f>IF(H29="","",IF(I29="","SECUENCIAL",IF(AND(H29=_xlfn.MAXIFS(H:H,I:I,I29),COUNTIFS($H$11:H29,H29,$I$11:I29,I29)=1),"SECUENCIAL","PARALELO")))</f>
        <v/>
      </c>
      <c r="N29" s="128"/>
      <c r="O29" s="128"/>
      <c r="P29" s="131"/>
    </row>
    <row r="30" spans="2:16" x14ac:dyDescent="0.25">
      <c r="B30" s="123"/>
      <c r="C30" s="132"/>
      <c r="D30" s="132"/>
      <c r="E30" s="330"/>
      <c r="F30" s="137"/>
      <c r="G30" s="134"/>
      <c r="H30" s="135"/>
      <c r="I30" s="128"/>
      <c r="J30" s="129" t="str">
        <f>IF(H30="","",IF(I30="",MAX($K$11:K29),IF(I30=I29,J29,MAX($K$11:K29))))</f>
        <v/>
      </c>
      <c r="K30" s="129" t="str">
        <f t="shared" si="1"/>
        <v/>
      </c>
      <c r="L30" s="130" t="str">
        <f>IF(H30="","",IF(I30="",H30,IF(AND(H30=_xlfn.MAXIFS($H$11:$H$222,$I$11:$I$222,I30),COUNTIFS($H$11:H30,H30,$I$11:I30,I30)=1),H30,"")))</f>
        <v/>
      </c>
      <c r="M30" s="130" t="str">
        <f>IF(H30="","",IF(I30="","SECUENCIAL",IF(AND(H30=_xlfn.MAXIFS(H:H,I:I,I30),COUNTIFS($H$11:H30,H30,$I$11:I30,I30)=1),"SECUENCIAL","PARALELO")))</f>
        <v/>
      </c>
      <c r="N30" s="128"/>
      <c r="O30" s="128"/>
      <c r="P30" s="131"/>
    </row>
    <row r="31" spans="2:16" x14ac:dyDescent="0.25">
      <c r="B31" s="123"/>
      <c r="C31" s="132"/>
      <c r="D31" s="132"/>
      <c r="E31" s="330"/>
      <c r="F31" s="137"/>
      <c r="G31" s="134"/>
      <c r="H31" s="135"/>
      <c r="I31" s="128"/>
      <c r="J31" s="129" t="str">
        <f>IF(H31="","",IF(I31="",MAX($K$11:K30),IF(I31=I30,J30,MAX($K$11:K30))))</f>
        <v/>
      </c>
      <c r="K31" s="129" t="str">
        <f t="shared" si="1"/>
        <v/>
      </c>
      <c r="L31" s="130" t="str">
        <f>IF(H31="","",IF(I31="",H31,IF(AND(H31=_xlfn.MAXIFS($H$11:$H$222,$I$11:$I$222,I31),COUNTIFS($H$11:H31,H31,$I$11:I31,I31)=1),H31,"")))</f>
        <v/>
      </c>
      <c r="M31" s="130" t="str">
        <f>IF(H31="","",IF(I31="","SECUENCIAL",IF(AND(H31=_xlfn.MAXIFS(H:H,I:I,I31),COUNTIFS($H$11:H31,H31,$I$11:I31,I31)=1),"SECUENCIAL","PARALELO")))</f>
        <v/>
      </c>
      <c r="N31" s="128"/>
      <c r="O31" s="128"/>
      <c r="P31" s="131"/>
    </row>
    <row r="32" spans="2:16" x14ac:dyDescent="0.25">
      <c r="B32" s="123"/>
      <c r="C32" s="132"/>
      <c r="D32" s="132"/>
      <c r="E32" s="330"/>
      <c r="F32" s="133"/>
      <c r="G32" s="134"/>
      <c r="H32" s="135"/>
      <c r="I32" s="128"/>
      <c r="J32" s="129" t="str">
        <f>IF(H32="","",IF(I32="",MAX($K$11:K31),IF(I32=I31,J31,MAX($K$11:K31))))</f>
        <v/>
      </c>
      <c r="K32" s="129" t="str">
        <f t="shared" si="1"/>
        <v/>
      </c>
      <c r="L32" s="130" t="str">
        <f>IF(H32="","",IF(I32="",H32,IF(AND(H32=_xlfn.MAXIFS($H$11:$H$222,$I$11:$I$222,I32),COUNTIFS($H$11:H32,H32,$I$11:I32,I32)=1),H32,"")))</f>
        <v/>
      </c>
      <c r="M32" s="130" t="str">
        <f>IF(H32="","",IF(I32="","SECUENCIAL",IF(AND(H32=_xlfn.MAXIFS(H:H,I:I,I32),COUNTIFS($H$11:H32,H32,$I$11:I32,I32)=1),"SECUENCIAL","PARALELO")))</f>
        <v/>
      </c>
      <c r="N32" s="128"/>
      <c r="O32" s="128"/>
      <c r="P32" s="131"/>
    </row>
    <row r="33" spans="2:16" x14ac:dyDescent="0.25">
      <c r="B33" s="123"/>
      <c r="C33" s="132"/>
      <c r="D33" s="132"/>
      <c r="E33" s="330"/>
      <c r="F33" s="133"/>
      <c r="G33" s="134"/>
      <c r="H33" s="135"/>
      <c r="I33" s="128"/>
      <c r="J33" s="129" t="str">
        <f>IF(H33="","",IF(I33="",MAX($K$11:K32),IF(I33=I32,J32,MAX($K$11:K32))))</f>
        <v/>
      </c>
      <c r="K33" s="129" t="str">
        <f t="shared" si="1"/>
        <v/>
      </c>
      <c r="L33" s="130" t="str">
        <f>IF(H33="","",IF(I33="",H33,IF(AND(H33=_xlfn.MAXIFS($H$11:$H$222,$I$11:$I$222,I33),COUNTIFS($H$11:H33,H33,$I$11:I33,I33)=1),H33,"")))</f>
        <v/>
      </c>
      <c r="M33" s="130" t="str">
        <f>IF(H33="","",IF(I33="","SECUENCIAL",IF(AND(H33=_xlfn.MAXIFS(H:H,I:I,I33),COUNTIFS($H$11:H33,H33,$I$11:I33,I33)=1),"SECUENCIAL","PARALELO")))</f>
        <v/>
      </c>
      <c r="N33" s="128"/>
      <c r="O33" s="128"/>
      <c r="P33" s="131"/>
    </row>
    <row r="34" spans="2:16" x14ac:dyDescent="0.25">
      <c r="B34" s="123"/>
      <c r="C34" s="132"/>
      <c r="D34" s="132"/>
      <c r="E34" s="330"/>
      <c r="F34" s="133"/>
      <c r="G34" s="138"/>
      <c r="H34" s="135"/>
      <c r="I34" s="128"/>
      <c r="J34" s="129" t="str">
        <f>IF(H34="","",IF(I34="",MAX($K$11:K33),IF(I34=I33,J33,MAX($K$11:K33))))</f>
        <v/>
      </c>
      <c r="K34" s="129" t="str">
        <f t="shared" si="1"/>
        <v/>
      </c>
      <c r="L34" s="130" t="str">
        <f>IF(H34="","",IF(I34="",H34,IF(AND(H34=_xlfn.MAXIFS($H$11:$H$222,$I$11:$I$222,I34),COUNTIFS($H$11:H34,H34,$I$11:I34,I34)=1),H34,"")))</f>
        <v/>
      </c>
      <c r="M34" s="130" t="str">
        <f>IF(H34="","",IF(I34="","SECUENCIAL",IF(AND(H34=_xlfn.MAXIFS(H:H,I:I,I34),COUNTIFS($H$11:H34,H34,$I$11:I34,I34)=1),"SECUENCIAL","PARALELO")))</f>
        <v/>
      </c>
      <c r="N34" s="128"/>
      <c r="O34" s="128"/>
      <c r="P34" s="131"/>
    </row>
    <row r="35" spans="2:16" x14ac:dyDescent="0.25">
      <c r="B35" s="123"/>
      <c r="C35" s="132"/>
      <c r="D35" s="132"/>
      <c r="E35" s="330"/>
      <c r="F35" s="139"/>
      <c r="G35" s="138"/>
      <c r="H35" s="140"/>
      <c r="I35" s="128"/>
      <c r="J35" s="129" t="str">
        <f>IF(H35="","",IF(I35="",MAX($K$11:K34),IF(I35=I34,J34,MAX($K$11:K34))))</f>
        <v/>
      </c>
      <c r="K35" s="129" t="str">
        <f t="shared" si="1"/>
        <v/>
      </c>
      <c r="L35" s="130" t="str">
        <f>IF(H35="","",IF(I35="",H35,IF(AND(H35=_xlfn.MAXIFS($H$11:$H$222,$I$11:$I$222,I35),COUNTIFS($H$11:H35,H35,$I$11:I35,I35)=1),H35,"")))</f>
        <v/>
      </c>
      <c r="M35" s="130" t="str">
        <f>IF(H35="","",IF(I35="","SECUENCIAL",IF(AND(H35=_xlfn.MAXIFS(H:H,I:I,I35),COUNTIFS($H$11:H35,H35,$I$11:I35,I35)=1),"SECUENCIAL","PARALELO")))</f>
        <v/>
      </c>
      <c r="N35" s="128"/>
      <c r="O35" s="128"/>
      <c r="P35" s="131"/>
    </row>
    <row r="36" spans="2:16" x14ac:dyDescent="0.25">
      <c r="B36" s="123"/>
      <c r="C36" s="132"/>
      <c r="D36" s="132"/>
      <c r="E36" s="330"/>
      <c r="F36" s="133"/>
      <c r="G36" s="138"/>
      <c r="H36" s="135"/>
      <c r="I36" s="128"/>
      <c r="J36" s="129" t="str">
        <f>IF(H36="","",IF(I36="",MAX($K$11:K35),IF(I36=I35,J35,MAX($K$11:K35))))</f>
        <v/>
      </c>
      <c r="K36" s="129" t="str">
        <f t="shared" si="1"/>
        <v/>
      </c>
      <c r="L36" s="130" t="str">
        <f>IF(H36="","",IF(I36="",H36,IF(AND(H36=_xlfn.MAXIFS($H$11:$H$222,$I$11:$I$222,I36),COUNTIFS($H$11:H36,H36,$I$11:I36,I36)=1),H36,"")))</f>
        <v/>
      </c>
      <c r="M36" s="130" t="str">
        <f>IF(H36="","",IF(I36="","SECUENCIAL",IF(AND(H36=_xlfn.MAXIFS(H:H,I:I,I36),COUNTIFS($H$11:H36,H36,$I$11:I36,I36)=1),"SECUENCIAL","PARALELO")))</f>
        <v/>
      </c>
      <c r="N36" s="128"/>
      <c r="O36" s="128"/>
      <c r="P36" s="131"/>
    </row>
    <row r="37" spans="2:16" x14ac:dyDescent="0.25">
      <c r="B37" s="123"/>
      <c r="C37" s="132"/>
      <c r="D37" s="132"/>
      <c r="E37" s="330"/>
      <c r="F37" s="141"/>
      <c r="G37" s="134"/>
      <c r="H37" s="135"/>
      <c r="I37" s="128"/>
      <c r="J37" s="129" t="str">
        <f>IF(H37="","",IF(I37="",MAX($K$11:K36),IF(I37=I36,J36,MAX($K$11:K36))))</f>
        <v/>
      </c>
      <c r="K37" s="129" t="str">
        <f t="shared" si="1"/>
        <v/>
      </c>
      <c r="L37" s="130" t="str">
        <f>IF(H37="","",IF(I37="",H37,IF(AND(H37=_xlfn.MAXIFS($H$11:$H$222,$I$11:$I$222,I37),COUNTIFS($H$11:H37,H37,$I$11:I37,I37)=1),H37,"")))</f>
        <v/>
      </c>
      <c r="M37" s="130" t="str">
        <f>IF(H37="","",IF(I37="","SECUENCIAL",IF(AND(H37=_xlfn.MAXIFS(H:H,I:I,I37),COUNTIFS($H$11:H37,H37,$I$11:I37,I37)=1),"SECUENCIAL","PARALELO")))</f>
        <v/>
      </c>
      <c r="N37" s="128"/>
      <c r="O37" s="128"/>
      <c r="P37" s="131"/>
    </row>
    <row r="38" spans="2:16" ht="14" x14ac:dyDescent="0.3">
      <c r="B38" s="123"/>
      <c r="C38" s="124"/>
      <c r="D38" s="124"/>
      <c r="E38" s="342"/>
      <c r="F38" s="125"/>
      <c r="G38" s="126"/>
      <c r="H38" s="127"/>
      <c r="I38" s="128"/>
      <c r="J38" s="129" t="str">
        <f>IF(H38="","",IF(I38="",MAX($K$11:K37),IF(I38=I37,J37,MAX($K$11:K37))))</f>
        <v/>
      </c>
      <c r="K38" s="129" t="str">
        <f t="shared" si="1"/>
        <v/>
      </c>
      <c r="L38" s="130" t="str">
        <f>IF(H38="","",IF(I38="",H38,IF(AND(H38=_xlfn.MAXIFS($H$11:$H$222,$I$11:$I$222,I38),COUNTIFS($H$11:H38,H38,$I$11:I38,I38)=1),H38,"")))</f>
        <v/>
      </c>
      <c r="M38" s="130" t="str">
        <f>IF(H38="","",IF(I38="","SECUENCIAL",IF(AND(H38=_xlfn.MAXIFS(H:H,I:I,I38),COUNTIFS($H$11:H38,H38,$I$11:I38,I38)=1),"SECUENCIAL","PARALELO")))</f>
        <v/>
      </c>
      <c r="N38" s="128"/>
      <c r="O38" s="128"/>
      <c r="P38" s="131"/>
    </row>
    <row r="39" spans="2:16" ht="14" x14ac:dyDescent="0.3">
      <c r="B39" s="123"/>
      <c r="C39" s="124"/>
      <c r="D39" s="124"/>
      <c r="E39" s="342"/>
      <c r="F39" s="125"/>
      <c r="G39" s="126"/>
      <c r="H39" s="127"/>
      <c r="I39" s="128"/>
      <c r="J39" s="129" t="str">
        <f>IF(H39="","",IF(I39="",MAX($K$11:K38),IF(I39=I38,J38,MAX($K$11:K38))))</f>
        <v/>
      </c>
      <c r="K39" s="129" t="str">
        <f t="shared" si="1"/>
        <v/>
      </c>
      <c r="L39" s="130" t="str">
        <f>IF(H39="","",IF(I39="",H39,IF(AND(H39=_xlfn.MAXIFS($H$11:$H$222,$I$11:$I$222,I39),COUNTIFS($H$11:H39,H39,$I$11:I39,I39)=1),H39,"")))</f>
        <v/>
      </c>
      <c r="M39" s="130" t="str">
        <f>IF(H39="","",IF(I39="","SECUENCIAL",IF(AND(H39=_xlfn.MAXIFS(H:H,I:I,I39),COUNTIFS($H$11:H39,H39,$I$11:I39,I39)=1),"SECUENCIAL","PARALELO")))</f>
        <v/>
      </c>
      <c r="N39" s="128"/>
      <c r="O39" s="128"/>
      <c r="P39" s="131"/>
    </row>
    <row r="40" spans="2:16" ht="14" x14ac:dyDescent="0.3">
      <c r="B40" s="123"/>
      <c r="C40" s="124"/>
      <c r="D40" s="124"/>
      <c r="E40" s="342"/>
      <c r="F40" s="125"/>
      <c r="G40" s="126"/>
      <c r="H40" s="127"/>
      <c r="I40" s="128"/>
      <c r="J40" s="129" t="str">
        <f>IF(H40="","",IF(I40="",MAX($K$11:K39),IF(I40=I39,J39,MAX($K$11:K39))))</f>
        <v/>
      </c>
      <c r="K40" s="129" t="str">
        <f t="shared" si="1"/>
        <v/>
      </c>
      <c r="L40" s="130" t="str">
        <f>IF(H40="","",IF(I40="",H40,IF(AND(H40=_xlfn.MAXIFS($H$11:$H$222,$I$11:$I$222,I40),COUNTIFS($H$11:H40,H40,$I$11:I40,I40)=1),H40,"")))</f>
        <v/>
      </c>
      <c r="M40" s="130" t="str">
        <f>IF(H40="","",IF(I40="","SECUENCIAL",IF(AND(H40=_xlfn.MAXIFS(H:H,I:I,I40),COUNTIFS($H$11:H40,H40,$I$11:I40,I40)=1),"SECUENCIAL","PARALELO")))</f>
        <v/>
      </c>
      <c r="N40" s="128"/>
      <c r="O40" s="128"/>
      <c r="P40" s="131"/>
    </row>
    <row r="41" spans="2:16" ht="14" x14ac:dyDescent="0.3">
      <c r="B41" s="123"/>
      <c r="C41" s="124"/>
      <c r="D41" s="124"/>
      <c r="E41" s="342"/>
      <c r="F41" s="125"/>
      <c r="G41" s="126"/>
      <c r="H41" s="127"/>
      <c r="I41" s="128"/>
      <c r="J41" s="129" t="str">
        <f>IF(H41="","",IF(I41="",MAX($K$11:K40),IF(I41=I40,J40,MAX($K$11:K40))))</f>
        <v/>
      </c>
      <c r="K41" s="129" t="str">
        <f t="shared" si="1"/>
        <v/>
      </c>
      <c r="L41" s="130" t="str">
        <f>IF(H41="","",IF(I41="",H41,IF(AND(H41=_xlfn.MAXIFS($H$11:$H$222,$I$11:$I$222,I41),COUNTIFS($H$11:H41,H41,$I$11:I41,I41)=1),H41,"")))</f>
        <v/>
      </c>
      <c r="M41" s="130" t="str">
        <f>IF(H41="","",IF(I41="","SECUENCIAL",IF(AND(H41=_xlfn.MAXIFS(H:H,I:I,I41),COUNTIFS($H$11:H41,H41,$I$11:I41,I41)=1),"SECUENCIAL","PARALELO")))</f>
        <v/>
      </c>
      <c r="N41" s="128"/>
      <c r="O41" s="128"/>
      <c r="P41" s="131"/>
    </row>
    <row r="42" spans="2:16" ht="14" x14ac:dyDescent="0.3">
      <c r="B42" s="123"/>
      <c r="C42" s="124"/>
      <c r="D42" s="124"/>
      <c r="E42" s="342"/>
      <c r="F42" s="125"/>
      <c r="G42" s="126"/>
      <c r="H42" s="127"/>
      <c r="I42" s="128"/>
      <c r="J42" s="129" t="str">
        <f>IF(H42="","",IF(I42="",MAX($K$11:K41),IF(I42=I41,J41,MAX($K$11:K41))))</f>
        <v/>
      </c>
      <c r="K42" s="129" t="str">
        <f t="shared" si="1"/>
        <v/>
      </c>
      <c r="L42" s="130" t="str">
        <f>IF(H42="","",IF(I42="",H42,IF(AND(H42=_xlfn.MAXIFS($H$11:$H$222,$I$11:$I$222,I42),COUNTIFS($H$11:H42,H42,$I$11:I42,I42)=1),H42,"")))</f>
        <v/>
      </c>
      <c r="M42" s="130" t="str">
        <f>IF(H42="","",IF(I42="","SECUENCIAL",IF(AND(H42=_xlfn.MAXIFS(H:H,I:I,I42),COUNTIFS($H$11:H42,H42,$I$11:I42,I42)=1),"SECUENCIAL","PARALELO")))</f>
        <v/>
      </c>
      <c r="N42" s="128"/>
      <c r="O42" s="128"/>
      <c r="P42" s="131"/>
    </row>
    <row r="43" spans="2:16" ht="14" x14ac:dyDescent="0.3">
      <c r="B43" s="123"/>
      <c r="C43" s="124"/>
      <c r="D43" s="124"/>
      <c r="E43" s="342"/>
      <c r="F43" s="125"/>
      <c r="G43" s="126"/>
      <c r="H43" s="127"/>
      <c r="I43" s="128"/>
      <c r="J43" s="129" t="str">
        <f>IF(H43="","",IF(I43="",MAX($K$11:K42),IF(I43=I42,J42,MAX($K$11:K42))))</f>
        <v/>
      </c>
      <c r="K43" s="129" t="str">
        <f t="shared" si="1"/>
        <v/>
      </c>
      <c r="L43" s="130" t="str">
        <f>IF(H43="","",IF(I43="",H43,IF(AND(H43=_xlfn.MAXIFS($H$11:$H$222,$I$11:$I$222,I43),COUNTIFS($H$11:H43,H43,$I$11:I43,I43)=1),H43,"")))</f>
        <v/>
      </c>
      <c r="M43" s="130" t="str">
        <f>IF(H43="","",IF(I43="","SECUENCIAL",IF(AND(H43=_xlfn.MAXIFS(H:H,I:I,I43),COUNTIFS($H$11:H43,H43,$I$11:I43,I43)=1),"SECUENCIAL","PARALELO")))</f>
        <v/>
      </c>
      <c r="N43" s="128"/>
      <c r="O43" s="128"/>
      <c r="P43" s="131"/>
    </row>
    <row r="44" spans="2:16" ht="14" x14ac:dyDescent="0.3">
      <c r="B44" s="123"/>
      <c r="C44" s="124"/>
      <c r="D44" s="124"/>
      <c r="E44" s="342"/>
      <c r="F44" s="125"/>
      <c r="G44" s="126"/>
      <c r="H44" s="127"/>
      <c r="I44" s="128"/>
      <c r="J44" s="129" t="str">
        <f>IF(H44="","",IF(I44="",MAX($K$11:K43),IF(I44=I43,J43,MAX($K$11:K43))))</f>
        <v/>
      </c>
      <c r="K44" s="129" t="str">
        <f t="shared" ref="K44:K75" si="2">IF(H44="","",J44+(H44/1440))</f>
        <v/>
      </c>
      <c r="L44" s="130" t="str">
        <f>IF(H44="","",IF(I44="",H44,IF(AND(H44=_xlfn.MAXIFS($H$11:$H$222,$I$11:$I$222,I44),COUNTIFS($H$11:H44,H44,$I$11:I44,I44)=1),H44,"")))</f>
        <v/>
      </c>
      <c r="M44" s="130" t="str">
        <f>IF(H44="","",IF(I44="","SECUENCIAL",IF(AND(H44=_xlfn.MAXIFS(H:H,I:I,I44),COUNTIFS($H$11:H44,H44,$I$11:I44,I44)=1),"SECUENCIAL","PARALELO")))</f>
        <v/>
      </c>
      <c r="N44" s="128"/>
      <c r="O44" s="128"/>
      <c r="P44" s="131"/>
    </row>
    <row r="45" spans="2:16" ht="14" x14ac:dyDescent="0.3">
      <c r="B45" s="123"/>
      <c r="C45" s="124"/>
      <c r="D45" s="124"/>
      <c r="E45" s="342"/>
      <c r="F45" s="125"/>
      <c r="G45" s="126"/>
      <c r="H45" s="127"/>
      <c r="I45" s="128"/>
      <c r="J45" s="129" t="str">
        <f>IF(H45="","",IF(I45="",MAX($K$11:K44),IF(I45=I44,J44,MAX($K$11:K44))))</f>
        <v/>
      </c>
      <c r="K45" s="129" t="str">
        <f t="shared" si="2"/>
        <v/>
      </c>
      <c r="L45" s="130" t="str">
        <f>IF(H45="","",IF(I45="",H45,IF(AND(H45=_xlfn.MAXIFS($H$11:$H$222,$I$11:$I$222,I45),COUNTIFS($H$11:H45,H45,$I$11:I45,I45)=1),H45,"")))</f>
        <v/>
      </c>
      <c r="M45" s="130" t="str">
        <f>IF(H45="","",IF(I45="","SECUENCIAL",IF(AND(H45=_xlfn.MAXIFS(H:H,I:I,I45),COUNTIFS($H$11:H45,H45,$I$11:I45,I45)=1),"SECUENCIAL","PARALELO")))</f>
        <v/>
      </c>
      <c r="N45" s="128"/>
      <c r="O45" s="128"/>
      <c r="P45" s="131"/>
    </row>
    <row r="46" spans="2:16" ht="14" x14ac:dyDescent="0.3">
      <c r="B46" s="123"/>
      <c r="C46" s="124"/>
      <c r="D46" s="124"/>
      <c r="E46" s="342"/>
      <c r="F46" s="125"/>
      <c r="G46" s="126"/>
      <c r="H46" s="127"/>
      <c r="I46" s="128"/>
      <c r="J46" s="129" t="str">
        <f>IF(H46="","",IF(I46="",MAX($K$11:K45),IF(I46=I45,J45,MAX($K$11:K45))))</f>
        <v/>
      </c>
      <c r="K46" s="129" t="str">
        <f t="shared" si="2"/>
        <v/>
      </c>
      <c r="L46" s="130" t="str">
        <f>IF(H46="","",IF(I46="",H46,IF(AND(H46=_xlfn.MAXIFS($H$11:$H$222,$I$11:$I$222,I46),COUNTIFS($H$11:H46,H46,$I$11:I46,I46)=1),H46,"")))</f>
        <v/>
      </c>
      <c r="M46" s="130" t="str">
        <f>IF(H46="","",IF(I46="","SECUENCIAL",IF(AND(H46=_xlfn.MAXIFS(H:H,I:I,I46),COUNTIFS($H$11:H46,H46,$I$11:I46,I46)=1),"SECUENCIAL","PARALELO")))</f>
        <v/>
      </c>
      <c r="N46" s="128"/>
      <c r="O46" s="128"/>
      <c r="P46" s="131"/>
    </row>
    <row r="47" spans="2:16" ht="14" x14ac:dyDescent="0.3">
      <c r="B47" s="123"/>
      <c r="C47" s="124"/>
      <c r="D47" s="124"/>
      <c r="E47" s="342"/>
      <c r="F47" s="125"/>
      <c r="G47" s="126"/>
      <c r="H47" s="127"/>
      <c r="I47" s="128"/>
      <c r="J47" s="129" t="str">
        <f>IF(H47="","",IF(I47="",MAX($K$11:K46),IF(I47=I46,J46,MAX($K$11:K46))))</f>
        <v/>
      </c>
      <c r="K47" s="129" t="str">
        <f t="shared" si="2"/>
        <v/>
      </c>
      <c r="L47" s="130" t="str">
        <f>IF(H47="","",IF(I47="",H47,IF(AND(H47=_xlfn.MAXIFS($H$11:$H$222,$I$11:$I$222,I47),COUNTIFS($H$11:H47,H47,$I$11:I47,I47)=1),H47,"")))</f>
        <v/>
      </c>
      <c r="M47" s="130" t="str">
        <f>IF(H47="","",IF(I47="","SECUENCIAL",IF(AND(H47=_xlfn.MAXIFS(H:H,I:I,I47),COUNTIFS($H$11:H47,H47,$I$11:I47,I47)=1),"SECUENCIAL","PARALELO")))</f>
        <v/>
      </c>
      <c r="N47" s="128"/>
      <c r="O47" s="128"/>
      <c r="P47" s="131"/>
    </row>
    <row r="48" spans="2:16" ht="14" x14ac:dyDescent="0.3">
      <c r="B48" s="123"/>
      <c r="C48" s="124"/>
      <c r="D48" s="124"/>
      <c r="E48" s="342"/>
      <c r="F48" s="125"/>
      <c r="G48" s="126"/>
      <c r="H48" s="127"/>
      <c r="I48" s="128"/>
      <c r="J48" s="129" t="str">
        <f>IF(H48="","",IF(I48="",MAX($K$11:K47),IF(I48=I47,J47,MAX($K$11:K47))))</f>
        <v/>
      </c>
      <c r="K48" s="129" t="str">
        <f t="shared" si="2"/>
        <v/>
      </c>
      <c r="L48" s="130" t="str">
        <f>IF(H48="","",IF(I48="",H48,IF(AND(H48=_xlfn.MAXIFS($H$11:$H$222,$I$11:$I$222,I48),COUNTIFS($H$11:H48,H48,$I$11:I48,I48)=1),H48,"")))</f>
        <v/>
      </c>
      <c r="M48" s="130" t="str">
        <f>IF(H48="","",IF(I48="","SECUENCIAL",IF(AND(H48=_xlfn.MAXIFS(H:H,I:I,I48),COUNTIFS($H$11:H48,H48,$I$11:I48,I48)=1),"SECUENCIAL","PARALELO")))</f>
        <v/>
      </c>
      <c r="N48" s="128"/>
      <c r="O48" s="128"/>
      <c r="P48" s="131"/>
    </row>
    <row r="49" spans="2:16" ht="14" x14ac:dyDescent="0.3">
      <c r="B49" s="123"/>
      <c r="C49" s="124"/>
      <c r="D49" s="124"/>
      <c r="E49" s="342"/>
      <c r="F49" s="125"/>
      <c r="G49" s="126"/>
      <c r="H49" s="127"/>
      <c r="I49" s="128"/>
      <c r="J49" s="129" t="str">
        <f>IF(H49="","",IF(I49="",MAX($K$11:K48),IF(I49=I48,J48,MAX($K$11:K48))))</f>
        <v/>
      </c>
      <c r="K49" s="129" t="str">
        <f t="shared" si="2"/>
        <v/>
      </c>
      <c r="L49" s="130" t="str">
        <f>IF(H49="","",IF(I49="",H49,IF(AND(H49=_xlfn.MAXIFS($H$11:$H$222,$I$11:$I$222,I49),COUNTIFS($H$11:H49,H49,$I$11:I49,I49)=1),H49,"")))</f>
        <v/>
      </c>
      <c r="M49" s="130" t="str">
        <f>IF(H49="","",IF(I49="","SECUENCIAL",IF(AND(H49=_xlfn.MAXIFS(H:H,I:I,I49),COUNTIFS($H$11:H49,H49,$I$11:I49,I49)=1),"SECUENCIAL","PARALELO")))</f>
        <v/>
      </c>
      <c r="N49" s="128"/>
      <c r="O49" s="128"/>
      <c r="P49" s="131"/>
    </row>
    <row r="50" spans="2:16" ht="14" x14ac:dyDescent="0.3">
      <c r="B50" s="123"/>
      <c r="C50" s="124"/>
      <c r="D50" s="124"/>
      <c r="E50" s="342"/>
      <c r="F50" s="125"/>
      <c r="G50" s="126"/>
      <c r="H50" s="127"/>
      <c r="I50" s="128"/>
      <c r="J50" s="129" t="str">
        <f>IF(H50="","",IF(I50="",MAX($K$11:K49),IF(I50=I49,J49,MAX($K$11:K49))))</f>
        <v/>
      </c>
      <c r="K50" s="129" t="str">
        <f t="shared" si="2"/>
        <v/>
      </c>
      <c r="L50" s="130" t="str">
        <f>IF(H50="","",IF(I50="",H50,IF(AND(H50=_xlfn.MAXIFS($H$11:$H$222,$I$11:$I$222,I50),COUNTIFS($H$11:H50,H50,$I$11:I50,I50)=1),H50,"")))</f>
        <v/>
      </c>
      <c r="M50" s="130" t="str">
        <f>IF(H50="","",IF(I50="","SECUENCIAL",IF(AND(H50=_xlfn.MAXIFS(H:H,I:I,I50),COUNTIFS($H$11:H50,H50,$I$11:I50,I50)=1),"SECUENCIAL","PARALELO")))</f>
        <v/>
      </c>
      <c r="N50" s="128"/>
      <c r="O50" s="128"/>
      <c r="P50" s="131"/>
    </row>
    <row r="51" spans="2:16" ht="14" x14ac:dyDescent="0.3">
      <c r="B51" s="123"/>
      <c r="C51" s="124"/>
      <c r="D51" s="124"/>
      <c r="E51" s="342"/>
      <c r="F51" s="125"/>
      <c r="G51" s="126"/>
      <c r="H51" s="127"/>
      <c r="I51" s="128"/>
      <c r="J51" s="129" t="str">
        <f>IF(H51="","",IF(I51="",MAX($K$11:K50),IF(I51=I50,J50,MAX($K$11:K50))))</f>
        <v/>
      </c>
      <c r="K51" s="129" t="str">
        <f t="shared" si="2"/>
        <v/>
      </c>
      <c r="L51" s="130" t="str">
        <f>IF(H51="","",IF(I51="",H51,IF(AND(H51=_xlfn.MAXIFS($H$11:$H$222,$I$11:$I$222,I51),COUNTIFS($H$11:H51,H51,$I$11:I51,I51)=1),H51,"")))</f>
        <v/>
      </c>
      <c r="M51" s="130" t="str">
        <f>IF(H51="","",IF(I51="","SECUENCIAL",IF(AND(H51=_xlfn.MAXIFS(H:H,I:I,I51),COUNTIFS($H$11:H51,H51,$I$11:I51,I51)=1),"SECUENCIAL","PARALELO")))</f>
        <v/>
      </c>
      <c r="N51" s="128"/>
      <c r="O51" s="128"/>
      <c r="P51" s="131"/>
    </row>
    <row r="52" spans="2:16" ht="14" x14ac:dyDescent="0.3">
      <c r="B52" s="123"/>
      <c r="C52" s="124"/>
      <c r="D52" s="124"/>
      <c r="E52" s="342"/>
      <c r="F52" s="125"/>
      <c r="G52" s="126"/>
      <c r="H52" s="127"/>
      <c r="I52" s="128"/>
      <c r="J52" s="129" t="str">
        <f>IF(H52="","",IF(I52="",MAX($K$11:K51),IF(I52=I51,J51,MAX($K$11:K51))))</f>
        <v/>
      </c>
      <c r="K52" s="129" t="str">
        <f t="shared" si="2"/>
        <v/>
      </c>
      <c r="L52" s="130" t="str">
        <f>IF(H52="","",IF(I52="",H52,IF(AND(H52=_xlfn.MAXIFS($H$11:$H$222,$I$11:$I$222,I52),COUNTIFS($H$11:H52,H52,$I$11:I52,I52)=1),H52,"")))</f>
        <v/>
      </c>
      <c r="M52" s="130" t="str">
        <f>IF(H52="","",IF(I52="","SECUENCIAL",IF(AND(H52=_xlfn.MAXIFS(H:H,I:I,I52),COUNTIFS($H$11:H52,H52,$I$11:I52,I52)=1),"SECUENCIAL","PARALELO")))</f>
        <v/>
      </c>
      <c r="N52" s="128"/>
      <c r="O52" s="128"/>
      <c r="P52" s="131"/>
    </row>
    <row r="53" spans="2:16" ht="14" x14ac:dyDescent="0.3">
      <c r="B53" s="123"/>
      <c r="C53" s="124"/>
      <c r="D53" s="124"/>
      <c r="E53" s="342"/>
      <c r="F53" s="125"/>
      <c r="G53" s="126"/>
      <c r="H53" s="127"/>
      <c r="I53" s="128"/>
      <c r="J53" s="129" t="str">
        <f>IF(H53="","",IF(I53="",MAX($K$11:K52),IF(I53=I52,J52,MAX($K$11:K52))))</f>
        <v/>
      </c>
      <c r="K53" s="129" t="str">
        <f t="shared" si="2"/>
        <v/>
      </c>
      <c r="L53" s="130" t="str">
        <f>IF(H53="","",IF(I53="",H53,IF(AND(H53=_xlfn.MAXIFS($H$11:$H$222,$I$11:$I$222,I53),COUNTIFS($H$11:H53,H53,$I$11:I53,I53)=1),H53,"")))</f>
        <v/>
      </c>
      <c r="M53" s="130" t="str">
        <f>IF(H53="","",IF(I53="","SECUENCIAL",IF(AND(H53=_xlfn.MAXIFS(H:H,I:I,I53),COUNTIFS($H$11:H53,H53,$I$11:I53,I53)=1),"SECUENCIAL","PARALELO")))</f>
        <v/>
      </c>
      <c r="N53" s="128"/>
      <c r="O53" s="128"/>
      <c r="P53" s="131"/>
    </row>
    <row r="54" spans="2:16" ht="14" x14ac:dyDescent="0.3">
      <c r="B54" s="123"/>
      <c r="C54" s="124"/>
      <c r="D54" s="124"/>
      <c r="E54" s="342"/>
      <c r="F54" s="125"/>
      <c r="G54" s="126"/>
      <c r="H54" s="127"/>
      <c r="I54" s="128"/>
      <c r="J54" s="129" t="str">
        <f>IF(H54="","",IF(I54="",MAX($K$11:K53),IF(I54=I53,J53,MAX($K$11:K53))))</f>
        <v/>
      </c>
      <c r="K54" s="129" t="str">
        <f t="shared" si="2"/>
        <v/>
      </c>
      <c r="L54" s="130" t="str">
        <f>IF(H54="","",IF(I54="",H54,IF(AND(H54=_xlfn.MAXIFS($H$11:$H$222,$I$11:$I$222,I54),COUNTIFS($H$11:H54,H54,$I$11:I54,I54)=1),H54,"")))</f>
        <v/>
      </c>
      <c r="M54" s="130" t="str">
        <f>IF(H54="","",IF(I54="","SECUENCIAL",IF(AND(H54=_xlfn.MAXIFS(H:H,I:I,I54),COUNTIFS($H$11:H54,H54,$I$11:I54,I54)=1),"SECUENCIAL","PARALELO")))</f>
        <v/>
      </c>
      <c r="N54" s="128"/>
      <c r="O54" s="128"/>
      <c r="P54" s="131"/>
    </row>
    <row r="55" spans="2:16" ht="14" x14ac:dyDescent="0.3">
      <c r="B55" s="123"/>
      <c r="C55" s="124"/>
      <c r="D55" s="124"/>
      <c r="E55" s="342"/>
      <c r="F55" s="125"/>
      <c r="G55" s="126"/>
      <c r="H55" s="127"/>
      <c r="I55" s="128"/>
      <c r="J55" s="129" t="str">
        <f>IF(H55="","",IF(I55="",MAX($K$11:K54),IF(I55=I54,J54,MAX($K$11:K54))))</f>
        <v/>
      </c>
      <c r="K55" s="129" t="str">
        <f t="shared" si="2"/>
        <v/>
      </c>
      <c r="L55" s="130" t="str">
        <f>IF(H55="","",IF(I55="",H55,IF(AND(H55=_xlfn.MAXIFS($H$11:$H$222,$I$11:$I$222,I55),COUNTIFS($H$11:H55,H55,$I$11:I55,I55)=1),H55,"")))</f>
        <v/>
      </c>
      <c r="M55" s="130" t="str">
        <f>IF(H55="","",IF(I55="","SECUENCIAL",IF(AND(H55=_xlfn.MAXIFS(H:H,I:I,I55),COUNTIFS($H$11:H55,H55,$I$11:I55,I55)=1),"SECUENCIAL","PARALELO")))</f>
        <v/>
      </c>
      <c r="N55" s="128"/>
      <c r="O55" s="128"/>
      <c r="P55" s="131"/>
    </row>
    <row r="56" spans="2:16" ht="14" x14ac:dyDescent="0.3">
      <c r="B56" s="123"/>
      <c r="C56" s="124"/>
      <c r="D56" s="124"/>
      <c r="E56" s="342"/>
      <c r="F56" s="125"/>
      <c r="G56" s="126"/>
      <c r="H56" s="127"/>
      <c r="I56" s="128"/>
      <c r="J56" s="129" t="str">
        <f>IF(H56="","",IF(I56="",MAX($K$11:K55),IF(I56=I55,J55,MAX($K$11:K55))))</f>
        <v/>
      </c>
      <c r="K56" s="129" t="str">
        <f t="shared" si="2"/>
        <v/>
      </c>
      <c r="L56" s="130" t="str">
        <f>IF(H56="","",IF(I56="",H56,IF(AND(H56=_xlfn.MAXIFS($H$11:$H$222,$I$11:$I$222,I56),COUNTIFS($H$11:H56,H56,$I$11:I56,I56)=1),H56,"")))</f>
        <v/>
      </c>
      <c r="M56" s="130" t="str">
        <f>IF(H56="","",IF(I56="","SECUENCIAL",IF(AND(H56=_xlfn.MAXIFS(H:H,I:I,I56),COUNTIFS($H$11:H56,H56,$I$11:I56,I56)=1),"SECUENCIAL","PARALELO")))</f>
        <v/>
      </c>
      <c r="N56" s="128"/>
      <c r="O56" s="128"/>
      <c r="P56" s="131"/>
    </row>
    <row r="57" spans="2:16" ht="14" x14ac:dyDescent="0.3">
      <c r="B57" s="123"/>
      <c r="C57" s="124"/>
      <c r="D57" s="124"/>
      <c r="E57" s="342"/>
      <c r="F57" s="125"/>
      <c r="G57" s="126"/>
      <c r="H57" s="127"/>
      <c r="I57" s="128"/>
      <c r="J57" s="129" t="str">
        <f>IF(H57="","",IF(I57="",MAX($K$11:K56),IF(I57=I56,J56,MAX($K$11:K56))))</f>
        <v/>
      </c>
      <c r="K57" s="129" t="str">
        <f t="shared" si="2"/>
        <v/>
      </c>
      <c r="L57" s="130" t="str">
        <f>IF(H57="","",IF(I57="",H57,IF(AND(H57=_xlfn.MAXIFS($H$11:$H$222,$I$11:$I$222,I57),COUNTIFS($H$11:H57,H57,$I$11:I57,I57)=1),H57,"")))</f>
        <v/>
      </c>
      <c r="M57" s="130" t="str">
        <f>IF(H57="","",IF(I57="","SECUENCIAL",IF(AND(H57=_xlfn.MAXIFS(H:H,I:I,I57),COUNTIFS($H$11:H57,H57,$I$11:I57,I57)=1),"SECUENCIAL","PARALELO")))</f>
        <v/>
      </c>
      <c r="N57" s="128"/>
      <c r="O57" s="128"/>
      <c r="P57" s="131"/>
    </row>
    <row r="58" spans="2:16" ht="14" x14ac:dyDescent="0.3">
      <c r="B58" s="123"/>
      <c r="C58" s="124"/>
      <c r="D58" s="124"/>
      <c r="E58" s="342"/>
      <c r="F58" s="125"/>
      <c r="G58" s="126"/>
      <c r="H58" s="127"/>
      <c r="I58" s="128"/>
      <c r="J58" s="129" t="str">
        <f>IF(H58="","",IF(I58="",MAX($K$11:K57),IF(I58=I57,J57,MAX($K$11:K57))))</f>
        <v/>
      </c>
      <c r="K58" s="129" t="str">
        <f t="shared" si="2"/>
        <v/>
      </c>
      <c r="L58" s="130" t="str">
        <f>IF(H58="","",IF(I58="",H58,IF(AND(H58=_xlfn.MAXIFS($H$11:$H$222,$I$11:$I$222,I58),COUNTIFS($H$11:H58,H58,$I$11:I58,I58)=1),H58,"")))</f>
        <v/>
      </c>
      <c r="M58" s="130" t="str">
        <f>IF(H58="","",IF(I58="","SECUENCIAL",IF(AND(H58=_xlfn.MAXIFS(H:H,I:I,I58),COUNTIFS($H$11:H58,H58,$I$11:I58,I58)=1),"SECUENCIAL","PARALELO")))</f>
        <v/>
      </c>
      <c r="N58" s="128"/>
      <c r="O58" s="128"/>
      <c r="P58" s="131"/>
    </row>
    <row r="59" spans="2:16" ht="14" x14ac:dyDescent="0.3">
      <c r="B59" s="123"/>
      <c r="C59" s="124"/>
      <c r="D59" s="124"/>
      <c r="E59" s="342"/>
      <c r="F59" s="125"/>
      <c r="G59" s="126"/>
      <c r="H59" s="127"/>
      <c r="I59" s="128"/>
      <c r="J59" s="129" t="str">
        <f>IF(H59="","",IF(I59="",MAX($K$11:K58),IF(I59=I58,J58,MAX($K$11:K58))))</f>
        <v/>
      </c>
      <c r="K59" s="129" t="str">
        <f t="shared" si="2"/>
        <v/>
      </c>
      <c r="L59" s="130" t="str">
        <f>IF(H59="","",IF(I59="",H59,IF(AND(H59=_xlfn.MAXIFS($H$11:$H$222,$I$11:$I$222,I59),COUNTIFS($H$11:H59,H59,$I$11:I59,I59)=1),H59,"")))</f>
        <v/>
      </c>
      <c r="M59" s="130" t="str">
        <f>IF(H59="","",IF(I59="","SECUENCIAL",IF(AND(H59=_xlfn.MAXIFS(H:H,I:I,I59),COUNTIFS($H$11:H59,H59,$I$11:I59,I59)=1),"SECUENCIAL","PARALELO")))</f>
        <v/>
      </c>
      <c r="N59" s="128"/>
      <c r="O59" s="128"/>
      <c r="P59" s="131"/>
    </row>
    <row r="60" spans="2:16" ht="15" customHeight="1" thickBot="1" x14ac:dyDescent="0.35">
      <c r="B60" s="142"/>
      <c r="C60" s="143"/>
      <c r="D60" s="143"/>
      <c r="E60" s="343"/>
      <c r="F60" s="144"/>
      <c r="G60" s="145"/>
      <c r="H60" s="146"/>
      <c r="I60" s="147"/>
      <c r="J60" s="148" t="str">
        <f>IF(H60="","",IF(I60="",MAX($K$11:K59),IF(I60=I59,J59,MAX($K$11:K59))))</f>
        <v/>
      </c>
      <c r="K60" s="148" t="str">
        <f t="shared" si="2"/>
        <v/>
      </c>
      <c r="L60" s="149" t="str">
        <f>IF(H60="","",IF(I60="",H60,IF(AND(H60=_xlfn.MAXIFS($H$11:$H$222,$I$11:$I$222,I60),COUNTIFS($H$11:H60,H60,$I$11:I60,I60)=1),H60,"")))</f>
        <v/>
      </c>
      <c r="M60" s="149" t="str">
        <f>IF(H60="","",IF(I60="","SECUENCIAL",IF(AND(H60=_xlfn.MAXIFS(H:H,I:I,I60),COUNTIFS($H$11:H60,H60,$I$11:I60,I60)=1),"SECUENCIAL","PARALELO")))</f>
        <v/>
      </c>
      <c r="N60" s="147"/>
      <c r="O60" s="147"/>
      <c r="P60" s="150"/>
    </row>
    <row r="61" spans="2:16" ht="15" customHeight="1" x14ac:dyDescent="0.3">
      <c r="B61" s="104"/>
      <c r="C61" s="151"/>
      <c r="D61" s="151"/>
      <c r="E61" s="344"/>
      <c r="F61" s="152"/>
      <c r="G61" s="153"/>
      <c r="H61" s="153"/>
      <c r="I61" s="154"/>
      <c r="J61" s="155"/>
      <c r="K61" s="155"/>
      <c r="L61" s="155"/>
      <c r="M61" s="155"/>
      <c r="N61" s="155"/>
      <c r="O61" s="155"/>
      <c r="P61" s="155"/>
    </row>
    <row r="62" spans="2:16" ht="15" customHeight="1" thickBot="1" x14ac:dyDescent="0.3"/>
    <row r="63" spans="2:16" ht="15" customHeight="1" x14ac:dyDescent="0.3">
      <c r="B63" s="296" t="s">
        <v>94</v>
      </c>
      <c r="C63" s="296"/>
      <c r="D63" s="296"/>
      <c r="E63" s="296"/>
      <c r="F63" s="156">
        <f>(SUM(P11:P60))/1440</f>
        <v>0</v>
      </c>
      <c r="G63" s="155"/>
      <c r="H63" s="155"/>
      <c r="I63" s="157"/>
      <c r="J63" s="155"/>
      <c r="K63" s="155"/>
      <c r="L63" s="157"/>
      <c r="M63" s="157"/>
      <c r="N63" s="158"/>
      <c r="O63" s="158"/>
      <c r="P63" s="158"/>
    </row>
    <row r="64" spans="2:16" ht="15" customHeight="1" x14ac:dyDescent="0.3">
      <c r="B64" s="297" t="s">
        <v>83</v>
      </c>
      <c r="C64" s="297"/>
      <c r="D64" s="297"/>
      <c r="E64" s="297"/>
      <c r="F64" s="159">
        <f>(SUM(L11:L60)/1440)-F63</f>
        <v>0.64583333333333337</v>
      </c>
      <c r="G64" s="17"/>
      <c r="H64" s="155"/>
      <c r="I64" s="157"/>
      <c r="J64" s="155"/>
      <c r="K64" s="155"/>
      <c r="L64" s="157"/>
      <c r="M64" s="157"/>
      <c r="N64" s="158"/>
      <c r="O64" s="158"/>
      <c r="P64" s="160">
        <f>+F63/1440</f>
        <v>0</v>
      </c>
    </row>
    <row r="65" spans="1:16" ht="15" customHeight="1" x14ac:dyDescent="0.3">
      <c r="B65" s="297" t="s">
        <v>95</v>
      </c>
      <c r="C65" s="297"/>
      <c r="D65" s="297"/>
      <c r="E65" s="297"/>
      <c r="F65" s="159">
        <f>SUM(N11:N60)/1440</f>
        <v>0</v>
      </c>
      <c r="G65" s="155"/>
      <c r="H65" s="155"/>
      <c r="I65" s="157"/>
      <c r="J65" s="155"/>
      <c r="K65" s="155"/>
      <c r="L65" s="157"/>
      <c r="M65" s="157"/>
      <c r="N65" s="158"/>
      <c r="O65" s="158"/>
      <c r="P65" s="158"/>
    </row>
    <row r="66" spans="1:16" ht="15.75" customHeight="1" thickBot="1" x14ac:dyDescent="0.35">
      <c r="B66" s="298" t="s">
        <v>96</v>
      </c>
      <c r="C66" s="298"/>
      <c r="D66" s="298"/>
      <c r="E66" s="298"/>
      <c r="F66" s="161">
        <f>(SUM(O11:O60))/1440</f>
        <v>0</v>
      </c>
      <c r="G66" s="155"/>
      <c r="H66" s="155"/>
      <c r="I66" s="157"/>
      <c r="J66" s="155"/>
      <c r="K66" s="162"/>
      <c r="L66" s="157"/>
      <c r="M66" s="157"/>
      <c r="N66" s="158"/>
      <c r="O66" s="158"/>
      <c r="P66" s="158"/>
    </row>
    <row r="67" spans="1:16" s="17" customFormat="1" x14ac:dyDescent="0.25">
      <c r="A67" s="336"/>
      <c r="E67" s="345"/>
      <c r="I67" s="24"/>
      <c r="J67" s="163"/>
      <c r="K67" s="163"/>
      <c r="L67" s="164"/>
      <c r="M67" s="164"/>
      <c r="N67" s="24"/>
      <c r="O67" s="24"/>
      <c r="P67" s="24"/>
    </row>
    <row r="68" spans="1:16" s="30" customFormat="1" x14ac:dyDescent="0.25">
      <c r="A68" s="337"/>
      <c r="E68" s="346"/>
      <c r="I68" s="165"/>
      <c r="J68" s="166"/>
      <c r="K68" s="166"/>
      <c r="L68" s="167"/>
      <c r="M68" s="167"/>
      <c r="N68" s="165"/>
      <c r="O68" s="165"/>
      <c r="P68" s="165"/>
    </row>
    <row r="69" spans="1:16" s="30" customFormat="1" x14ac:dyDescent="0.25">
      <c r="A69" s="337"/>
      <c r="E69" s="346"/>
      <c r="I69" s="165"/>
      <c r="J69" s="166"/>
      <c r="K69" s="166"/>
      <c r="L69" s="167"/>
      <c r="M69" s="167"/>
      <c r="N69" s="165"/>
      <c r="O69" s="165"/>
      <c r="P69" s="165"/>
    </row>
    <row r="70" spans="1:16" s="30" customFormat="1" x14ac:dyDescent="0.25">
      <c r="A70" s="337"/>
      <c r="E70" s="346"/>
      <c r="I70" s="165"/>
      <c r="J70" s="166"/>
      <c r="K70" s="166"/>
      <c r="L70" s="167"/>
      <c r="M70" s="167"/>
      <c r="N70" s="165"/>
      <c r="O70" s="165"/>
      <c r="P70" s="165"/>
    </row>
    <row r="71" spans="1:16" s="30" customFormat="1" x14ac:dyDescent="0.25">
      <c r="A71" s="337"/>
      <c r="E71" s="346"/>
      <c r="I71" s="165"/>
      <c r="J71" s="163"/>
      <c r="K71" s="166"/>
      <c r="L71" s="167"/>
      <c r="M71" s="167"/>
      <c r="N71" s="165"/>
      <c r="O71" s="165"/>
      <c r="P71" s="165"/>
    </row>
    <row r="72" spans="1:16" s="30" customFormat="1" x14ac:dyDescent="0.25">
      <c r="A72" s="337"/>
      <c r="E72" s="346"/>
      <c r="I72" s="165"/>
      <c r="J72" s="163"/>
      <c r="K72" s="166"/>
      <c r="L72" s="167"/>
      <c r="M72" s="167"/>
      <c r="N72" s="165"/>
      <c r="O72" s="165"/>
      <c r="P72" s="165"/>
    </row>
    <row r="73" spans="1:16" s="30" customFormat="1" x14ac:dyDescent="0.25">
      <c r="A73" s="337"/>
      <c r="E73" s="346"/>
      <c r="I73" s="165"/>
      <c r="J73" s="166"/>
      <c r="K73" s="166"/>
      <c r="L73" s="167"/>
      <c r="M73" s="167"/>
      <c r="N73" s="165"/>
      <c r="O73" s="165"/>
      <c r="P73" s="165"/>
    </row>
    <row r="74" spans="1:16" s="30" customFormat="1" x14ac:dyDescent="0.25">
      <c r="A74" s="337"/>
      <c r="E74" s="346"/>
      <c r="I74" s="165"/>
      <c r="J74" s="166"/>
      <c r="K74" s="166"/>
      <c r="L74" s="167"/>
      <c r="M74" s="167"/>
      <c r="N74" s="165"/>
      <c r="O74" s="165"/>
      <c r="P74" s="165"/>
    </row>
    <row r="75" spans="1:16" s="30" customFormat="1" x14ac:dyDescent="0.25">
      <c r="A75" s="337"/>
      <c r="E75" s="346"/>
      <c r="I75" s="165"/>
      <c r="J75" s="166"/>
      <c r="K75" s="166"/>
      <c r="L75" s="167"/>
      <c r="M75" s="167"/>
      <c r="N75" s="165"/>
      <c r="O75" s="165"/>
      <c r="P75" s="165"/>
    </row>
    <row r="76" spans="1:16" s="17" customFormat="1" x14ac:dyDescent="0.25">
      <c r="A76" s="336"/>
      <c r="E76" s="345"/>
      <c r="I76" s="24"/>
      <c r="J76" s="163"/>
      <c r="K76" s="163"/>
      <c r="L76" s="164"/>
      <c r="M76" s="164"/>
      <c r="N76" s="24"/>
      <c r="O76" s="24"/>
      <c r="P76" s="24"/>
    </row>
    <row r="77" spans="1:16" s="17" customFormat="1" x14ac:dyDescent="0.25">
      <c r="A77" s="336"/>
      <c r="E77" s="345"/>
      <c r="I77" s="24"/>
      <c r="J77" s="163"/>
      <c r="K77" s="163"/>
      <c r="L77" s="164"/>
      <c r="M77" s="164"/>
      <c r="N77" s="24"/>
      <c r="O77" s="24"/>
      <c r="P77" s="24"/>
    </row>
    <row r="78" spans="1:16" s="17" customFormat="1" x14ac:dyDescent="0.25">
      <c r="A78" s="336"/>
      <c r="E78" s="345"/>
      <c r="I78" s="24"/>
      <c r="J78" s="163"/>
      <c r="K78" s="163"/>
      <c r="L78" s="164"/>
      <c r="M78" s="164"/>
      <c r="N78" s="24"/>
      <c r="O78" s="24"/>
      <c r="P78" s="24"/>
    </row>
    <row r="79" spans="1:16" s="17" customFormat="1" x14ac:dyDescent="0.25">
      <c r="A79" s="336"/>
      <c r="E79" s="345"/>
      <c r="I79" s="24"/>
      <c r="J79" s="163"/>
      <c r="K79" s="163"/>
      <c r="L79" s="164"/>
      <c r="M79" s="164"/>
      <c r="N79" s="24"/>
      <c r="O79" s="24"/>
      <c r="P79" s="24"/>
    </row>
    <row r="80" spans="1:16" s="17" customFormat="1" x14ac:dyDescent="0.25">
      <c r="A80" s="336"/>
      <c r="E80" s="345"/>
      <c r="I80" s="24"/>
      <c r="J80" s="163"/>
      <c r="K80" s="163"/>
      <c r="L80" s="164"/>
      <c r="M80" s="164"/>
      <c r="N80" s="24"/>
      <c r="O80" s="24"/>
      <c r="P80" s="24"/>
    </row>
    <row r="81" spans="1:16" s="17" customFormat="1" x14ac:dyDescent="0.25">
      <c r="A81" s="336"/>
      <c r="E81" s="345"/>
      <c r="I81" s="24"/>
      <c r="J81" s="163"/>
      <c r="K81" s="163"/>
      <c r="L81" s="164"/>
      <c r="M81" s="164"/>
      <c r="N81" s="24"/>
      <c r="O81" s="24"/>
      <c r="P81" s="24"/>
    </row>
    <row r="82" spans="1:16" s="17" customFormat="1" x14ac:dyDescent="0.25">
      <c r="A82" s="336"/>
      <c r="E82" s="345"/>
      <c r="I82" s="24"/>
      <c r="J82" s="163"/>
      <c r="K82" s="163"/>
      <c r="L82" s="164"/>
      <c r="M82" s="164"/>
      <c r="N82" s="24"/>
      <c r="O82" s="24"/>
      <c r="P82" s="24"/>
    </row>
    <row r="83" spans="1:16" s="17" customFormat="1" x14ac:dyDescent="0.25">
      <c r="A83" s="336"/>
      <c r="E83" s="345"/>
      <c r="I83" s="24"/>
      <c r="J83" s="163"/>
      <c r="K83" s="163"/>
      <c r="L83" s="164"/>
      <c r="M83" s="164"/>
      <c r="N83" s="24"/>
      <c r="O83" s="24"/>
      <c r="P83" s="24"/>
    </row>
    <row r="84" spans="1:16" s="17" customFormat="1" x14ac:dyDescent="0.25">
      <c r="A84" s="336"/>
      <c r="E84" s="345"/>
      <c r="I84" s="24"/>
      <c r="J84" s="163"/>
      <c r="K84" s="163"/>
      <c r="L84" s="164"/>
      <c r="M84" s="164"/>
      <c r="N84" s="24"/>
      <c r="O84" s="24"/>
      <c r="P84" s="24"/>
    </row>
    <row r="85" spans="1:16" s="17" customFormat="1" x14ac:dyDescent="0.25">
      <c r="A85" s="336"/>
      <c r="E85" s="345"/>
      <c r="I85" s="24"/>
      <c r="J85" s="163"/>
      <c r="K85" s="163"/>
      <c r="L85" s="164"/>
      <c r="M85" s="164"/>
      <c r="N85" s="24"/>
      <c r="O85" s="24"/>
      <c r="P85" s="24"/>
    </row>
    <row r="86" spans="1:16" s="17" customFormat="1" x14ac:dyDescent="0.25">
      <c r="A86" s="336"/>
      <c r="E86" s="345"/>
      <c r="I86" s="24"/>
      <c r="J86" s="163"/>
      <c r="K86" s="163"/>
      <c r="L86" s="164"/>
      <c r="M86" s="164"/>
      <c r="N86" s="24"/>
      <c r="O86" s="24"/>
      <c r="P86" s="24"/>
    </row>
  </sheetData>
  <sheetProtection sheet="1" formatCells="0" formatColumns="0" formatRows="0" selectLockedCells="1"/>
  <mergeCells count="10">
    <mergeCell ref="B63:E63"/>
    <mergeCell ref="B64:E64"/>
    <mergeCell ref="B65:E65"/>
    <mergeCell ref="B66:E66"/>
    <mergeCell ref="F2:N5"/>
    <mergeCell ref="B6:E6"/>
    <mergeCell ref="G6:J8"/>
    <mergeCell ref="K6:P8"/>
    <mergeCell ref="B7:E7"/>
    <mergeCell ref="B8:E8"/>
  </mergeCells>
  <conditionalFormatting sqref="M11:M60">
    <cfRule type="containsText" dxfId="4" priority="2" operator="containsText" text="PARALELO">
      <formula>NOT(ISERROR(SEARCH("PARALELO",M11)))</formula>
    </cfRule>
    <cfRule type="containsText" dxfId="3" priority="3" operator="containsText" text="SECUENCIAL">
      <formula>NOT(ISERROR(SEARCH("SECUENCIAL",M11)))</formula>
    </cfRule>
  </conditionalFormatting>
  <dataValidations count="3">
    <dataValidation allowBlank="1" showInputMessage="1" showErrorMessage="1" prompt="Este campo es obligatorio para la revisión y aprobación del RFC." sqref="D10" xr:uid="{00000000-0002-0000-0200-000000000000}">
      <formula1>0</formula1>
      <formula2>0</formula2>
    </dataValidation>
    <dataValidation allowBlank="1" showInputMessage="1" showErrorMessage="1" prompt="En este campo se debe relacionar el Rol o frente ejecutor (No colocar nombres propios)" sqref="G10" xr:uid="{00000000-0002-0000-0200-000001000000}">
      <formula1>0</formula1>
      <formula2>0</formula2>
    </dataValidation>
    <dataValidation allowBlank="1" showInputMessage="1" showErrorMessage="1" prompt="Cuando el cambio incluye uno o varios Sistemas de Información se debe adicionar el código (EJ: APP002) la Sigla (Ej: CNA) correspondiente." sqref="C10:C61" xr:uid="{00000000-0002-0000-0200-000002000000}">
      <formula1>0</formula1>
      <formula2>0</formula2>
    </dataValidation>
  </dataValidations>
  <pageMargins left="0.7" right="0.7" top="0.75" bottom="0.75" header="0.511811023622047" footer="0.511811023622047"/>
  <pageSetup scale="70" orientation="landscape" horizontalDpi="300" verticalDpi="3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T76"/>
  <sheetViews>
    <sheetView showGridLines="0" topLeftCell="B5" zoomScaleNormal="100" workbookViewId="0">
      <selection activeCell="H13" sqref="H13"/>
    </sheetView>
  </sheetViews>
  <sheetFormatPr baseColWidth="10" defaultColWidth="11.453125" defaultRowHeight="13.5" x14ac:dyDescent="0.25"/>
  <cols>
    <col min="1" max="1" width="4.26953125" style="16" customWidth="1"/>
    <col min="2" max="2" width="8.1796875" style="16" customWidth="1"/>
    <col min="3" max="3" width="21.36328125" style="16" bestFit="1" customWidth="1"/>
    <col min="4" max="4" width="17.90625" style="16" customWidth="1"/>
    <col min="5" max="5" width="42.54296875" style="338" customWidth="1"/>
    <col min="6" max="6" width="30" style="16" customWidth="1"/>
    <col min="7" max="7" width="29.7265625" style="16" customWidth="1"/>
    <col min="8" max="8" width="14.26953125" style="16" customWidth="1"/>
    <col min="9" max="9" width="23.26953125" style="16" customWidth="1"/>
    <col min="10" max="10" width="24.26953125" style="16" customWidth="1"/>
    <col min="11" max="11" width="20.26953125" style="16" customWidth="1"/>
    <col min="12" max="16384" width="11.453125" style="16"/>
  </cols>
  <sheetData>
    <row r="1" spans="2:20" ht="15" customHeight="1" x14ac:dyDescent="0.25"/>
    <row r="2" spans="2:20" ht="54.75" customHeight="1" x14ac:dyDescent="0.25">
      <c r="B2" s="168"/>
      <c r="C2" s="169"/>
      <c r="D2" s="169"/>
      <c r="E2" s="348"/>
      <c r="F2" s="299" t="s">
        <v>97</v>
      </c>
      <c r="G2" s="299"/>
      <c r="H2" s="299"/>
      <c r="I2" s="299"/>
      <c r="J2" s="170"/>
      <c r="K2" s="171"/>
    </row>
    <row r="3" spans="2:20" ht="13.5" customHeight="1" x14ac:dyDescent="0.25">
      <c r="B3" s="172"/>
      <c r="C3" s="173"/>
      <c r="D3" s="173"/>
      <c r="E3" s="349"/>
      <c r="F3" s="299"/>
      <c r="G3" s="299"/>
      <c r="H3" s="299"/>
      <c r="I3" s="299"/>
      <c r="J3" s="174"/>
      <c r="K3" s="175"/>
    </row>
    <row r="4" spans="2:20" ht="14.25" customHeight="1" x14ac:dyDescent="0.25">
      <c r="B4" s="176"/>
      <c r="C4" s="177"/>
      <c r="D4" s="177"/>
      <c r="E4" s="350"/>
      <c r="F4" s="299"/>
      <c r="G4" s="299"/>
      <c r="H4" s="299"/>
      <c r="I4" s="299"/>
      <c r="J4" s="178"/>
      <c r="K4" s="179"/>
    </row>
    <row r="5" spans="2:20" ht="15" customHeight="1" x14ac:dyDescent="0.25">
      <c r="B5" s="101"/>
      <c r="C5" s="101"/>
      <c r="D5" s="101"/>
      <c r="E5" s="341"/>
      <c r="F5" s="103"/>
      <c r="G5" s="103"/>
      <c r="H5" s="103"/>
      <c r="I5" s="103"/>
    </row>
    <row r="6" spans="2:20" ht="15" customHeight="1" x14ac:dyDescent="0.25">
      <c r="B6" s="180" t="s">
        <v>69</v>
      </c>
      <c r="C6" s="181"/>
      <c r="D6" s="181"/>
      <c r="E6" s="351"/>
      <c r="F6" s="182" t="str">
        <f>+Implementación!F6</f>
        <v>Por asignar</v>
      </c>
      <c r="G6" s="300" t="s">
        <v>98</v>
      </c>
      <c r="H6" s="300"/>
      <c r="I6" s="293" t="str">
        <f>+'RFC '!B21</f>
        <v>Despliegue en el ambiente de Certificación de los cinco componentes propios del Campus Virtual (APP158C — Moodle 5.1), entregados en la rama feature/CO1-PCCNTR.8203403-dev: theme_cdigital (2026080903), local_pccntr8203403_dashboard (2026072700), local_pccntr8203403_aitutor (2026072100), block_pccntr8203403_logros (2026071400) y block_pccntr8203403_atencion (2026072700). El despliegue se ejecuta en tres pasos: (1) integración del código fuente, (2) instalación mediante upgrade y purga de cachés, y (3) configuración administrativa mediante una rutina única de línea de comandos. No se modifica ningún archivo del núcleo de Moodle: los componentes se instalan en sus rutas estándar de plugin (public/theme/, public/local/, public/blocks/).</v>
      </c>
      <c r="J6" s="293"/>
      <c r="K6" s="293"/>
      <c r="L6" s="183"/>
      <c r="M6" s="183"/>
      <c r="N6" s="183"/>
      <c r="O6" s="183"/>
      <c r="P6" s="183"/>
      <c r="Q6" s="183"/>
      <c r="R6" s="183"/>
      <c r="S6" s="183"/>
      <c r="T6" s="183"/>
    </row>
    <row r="7" spans="2:20" x14ac:dyDescent="0.25">
      <c r="B7" s="184" t="s">
        <v>71</v>
      </c>
      <c r="C7" s="185"/>
      <c r="D7" s="185"/>
      <c r="E7" s="352"/>
      <c r="F7" s="186">
        <f>+Implementación!F7</f>
        <v>46244</v>
      </c>
      <c r="G7" s="300"/>
      <c r="H7" s="300"/>
      <c r="I7" s="293"/>
      <c r="J7" s="293"/>
      <c r="K7" s="293"/>
      <c r="L7" s="183"/>
      <c r="M7" s="183"/>
      <c r="N7" s="183"/>
      <c r="O7" s="183"/>
      <c r="P7" s="183"/>
      <c r="Q7" s="183"/>
      <c r="R7" s="183"/>
      <c r="S7" s="183"/>
      <c r="T7" s="183"/>
    </row>
    <row r="8" spans="2:20" ht="28.5" customHeight="1" x14ac:dyDescent="0.25">
      <c r="B8" s="187" t="s">
        <v>99</v>
      </c>
      <c r="C8" s="188"/>
      <c r="D8" s="188"/>
      <c r="E8" s="353"/>
      <c r="F8" s="189">
        <f>+Implementación!F8</f>
        <v>0</v>
      </c>
      <c r="G8" s="300"/>
      <c r="H8" s="300"/>
      <c r="I8" s="293"/>
      <c r="J8" s="293"/>
      <c r="K8" s="293"/>
      <c r="L8" s="183"/>
      <c r="M8" s="183"/>
      <c r="N8" s="183"/>
      <c r="O8" s="183"/>
      <c r="P8" s="183"/>
      <c r="Q8" s="183"/>
      <c r="R8" s="183"/>
      <c r="S8" s="183"/>
      <c r="T8" s="183"/>
    </row>
    <row r="9" spans="2:20" ht="15" customHeight="1" x14ac:dyDescent="0.25">
      <c r="B9" s="101"/>
      <c r="C9" s="101"/>
      <c r="D9" s="101"/>
      <c r="E9" s="341"/>
      <c r="F9" s="101"/>
      <c r="G9" s="101"/>
      <c r="H9" s="101"/>
      <c r="I9" s="101"/>
    </row>
    <row r="10" spans="2:20" s="27" customFormat="1" ht="57.75" customHeight="1" x14ac:dyDescent="0.25">
      <c r="B10" s="105" t="s">
        <v>73</v>
      </c>
      <c r="C10" s="106" t="s">
        <v>74</v>
      </c>
      <c r="D10" s="106" t="s">
        <v>75</v>
      </c>
      <c r="E10" s="107" t="s">
        <v>76</v>
      </c>
      <c r="F10" s="106" t="s">
        <v>77</v>
      </c>
      <c r="G10" s="106" t="s">
        <v>78</v>
      </c>
      <c r="H10" s="108" t="s">
        <v>100</v>
      </c>
      <c r="I10" s="107" t="s">
        <v>85</v>
      </c>
      <c r="J10" s="107" t="s">
        <v>86</v>
      </c>
      <c r="K10" s="113" t="s">
        <v>87</v>
      </c>
    </row>
    <row r="11" spans="2:20" ht="54.5" thickBot="1" x14ac:dyDescent="0.3">
      <c r="B11" s="114">
        <v>1</v>
      </c>
      <c r="C11" s="190" t="s">
        <v>88</v>
      </c>
      <c r="D11" s="190" t="s">
        <v>10</v>
      </c>
      <c r="E11" s="116" t="s">
        <v>275</v>
      </c>
      <c r="F11" s="117" t="s">
        <v>101</v>
      </c>
      <c r="G11" s="191" t="s">
        <v>90</v>
      </c>
      <c r="H11" s="121">
        <v>120</v>
      </c>
      <c r="I11" s="192">
        <v>0</v>
      </c>
      <c r="J11" s="121">
        <v>0</v>
      </c>
      <c r="K11" s="122">
        <v>0</v>
      </c>
    </row>
    <row r="12" spans="2:20" ht="41" thickBot="1" x14ac:dyDescent="0.3">
      <c r="B12" s="123">
        <f t="shared" ref="B12:B13" si="0">B11+1</f>
        <v>2</v>
      </c>
      <c r="C12" s="193" t="s">
        <v>88</v>
      </c>
      <c r="D12" s="193" t="s">
        <v>10</v>
      </c>
      <c r="E12" s="116" t="s">
        <v>272</v>
      </c>
      <c r="F12" s="194" t="s">
        <v>279</v>
      </c>
      <c r="G12" s="195" t="s">
        <v>93</v>
      </c>
      <c r="H12" s="135">
        <v>30</v>
      </c>
      <c r="I12" s="197">
        <v>0</v>
      </c>
      <c r="J12" s="130">
        <v>0</v>
      </c>
      <c r="K12" s="131">
        <v>0</v>
      </c>
    </row>
    <row r="13" spans="2:20" ht="94.5" x14ac:dyDescent="0.25">
      <c r="B13" s="123">
        <f t="shared" si="0"/>
        <v>3</v>
      </c>
      <c r="C13" s="193" t="s">
        <v>88</v>
      </c>
      <c r="D13" s="193" t="s">
        <v>10</v>
      </c>
      <c r="E13" s="116" t="s">
        <v>275</v>
      </c>
      <c r="F13" s="333" t="s">
        <v>277</v>
      </c>
      <c r="G13" s="195" t="s">
        <v>91</v>
      </c>
      <c r="H13" s="135">
        <v>30</v>
      </c>
      <c r="I13" s="197">
        <v>0</v>
      </c>
      <c r="J13" s="130">
        <v>0</v>
      </c>
      <c r="K13" s="131">
        <v>0</v>
      </c>
    </row>
    <row r="14" spans="2:20" ht="14" x14ac:dyDescent="0.3">
      <c r="B14" s="123"/>
      <c r="C14" s="193"/>
      <c r="D14" s="193"/>
      <c r="E14" s="354"/>
      <c r="F14" s="194"/>
      <c r="G14" s="195"/>
      <c r="H14" s="196"/>
      <c r="I14" s="197"/>
      <c r="J14" s="130"/>
      <c r="K14" s="131"/>
    </row>
    <row r="15" spans="2:20" ht="14.5" thickBot="1" x14ac:dyDescent="0.35">
      <c r="B15" s="123"/>
      <c r="C15" s="193"/>
      <c r="D15" s="193"/>
      <c r="E15" s="354"/>
      <c r="F15" s="194"/>
      <c r="G15" s="195"/>
      <c r="H15" s="196"/>
      <c r="I15" s="197"/>
      <c r="J15" s="130"/>
      <c r="K15" s="131"/>
    </row>
    <row r="16" spans="2:20" x14ac:dyDescent="0.25">
      <c r="B16" s="123"/>
      <c r="C16" s="193"/>
      <c r="D16" s="193"/>
      <c r="E16" s="116"/>
      <c r="F16" s="194"/>
      <c r="G16" s="195"/>
      <c r="H16" s="135"/>
      <c r="I16" s="197"/>
      <c r="J16" s="130"/>
      <c r="K16" s="131"/>
    </row>
    <row r="17" spans="2:11" ht="14" thickBot="1" x14ac:dyDescent="0.3">
      <c r="B17" s="123"/>
      <c r="C17" s="193"/>
      <c r="D17" s="193"/>
      <c r="E17" s="354"/>
      <c r="F17" s="194"/>
      <c r="G17" s="195"/>
      <c r="H17" s="135"/>
      <c r="I17" s="197"/>
      <c r="J17" s="130"/>
      <c r="K17" s="131"/>
    </row>
    <row r="18" spans="2:11" x14ac:dyDescent="0.25">
      <c r="B18" s="123"/>
      <c r="C18" s="193"/>
      <c r="D18" s="193"/>
      <c r="E18" s="116"/>
      <c r="F18" s="333"/>
      <c r="G18" s="195"/>
      <c r="H18" s="135"/>
      <c r="I18" s="197"/>
      <c r="J18" s="130"/>
      <c r="K18" s="131"/>
    </row>
    <row r="19" spans="2:11" x14ac:dyDescent="0.25">
      <c r="B19" s="123"/>
      <c r="C19" s="193"/>
      <c r="D19" s="193"/>
      <c r="E19" s="354"/>
      <c r="F19" s="194"/>
      <c r="G19" s="195"/>
      <c r="H19" s="135"/>
      <c r="I19" s="197"/>
      <c r="J19" s="130"/>
      <c r="K19" s="131"/>
    </row>
    <row r="20" spans="2:11" x14ac:dyDescent="0.25">
      <c r="B20" s="123">
        <f t="shared" ref="B12:B43" si="1">B19+1</f>
        <v>1</v>
      </c>
      <c r="C20" s="193"/>
      <c r="D20" s="193"/>
      <c r="E20" s="354"/>
      <c r="F20" s="194"/>
      <c r="G20" s="195"/>
      <c r="H20" s="135"/>
      <c r="I20" s="197"/>
      <c r="J20" s="130"/>
      <c r="K20" s="131"/>
    </row>
    <row r="21" spans="2:11" x14ac:dyDescent="0.25">
      <c r="B21" s="123">
        <f t="shared" si="1"/>
        <v>2</v>
      </c>
      <c r="C21" s="193"/>
      <c r="D21" s="193"/>
      <c r="E21" s="354"/>
      <c r="F21" s="194"/>
      <c r="G21" s="195"/>
      <c r="H21" s="135"/>
      <c r="I21" s="197"/>
      <c r="J21" s="130"/>
      <c r="K21" s="131"/>
    </row>
    <row r="22" spans="2:11" x14ac:dyDescent="0.25">
      <c r="B22" s="123">
        <f t="shared" si="1"/>
        <v>3</v>
      </c>
      <c r="C22" s="193"/>
      <c r="D22" s="193"/>
      <c r="E22" s="354"/>
      <c r="F22" s="194"/>
      <c r="G22" s="195"/>
      <c r="H22" s="135"/>
      <c r="I22" s="197"/>
      <c r="J22" s="130"/>
      <c r="K22" s="131"/>
    </row>
    <row r="23" spans="2:11" x14ac:dyDescent="0.25">
      <c r="B23" s="123">
        <f t="shared" si="1"/>
        <v>4</v>
      </c>
      <c r="C23" s="193"/>
      <c r="D23" s="193"/>
      <c r="E23" s="354"/>
      <c r="F23" s="194"/>
      <c r="G23" s="195"/>
      <c r="H23" s="135"/>
      <c r="I23" s="197"/>
      <c r="J23" s="130"/>
      <c r="K23" s="131"/>
    </row>
    <row r="24" spans="2:11" x14ac:dyDescent="0.25">
      <c r="B24" s="123">
        <f t="shared" si="1"/>
        <v>5</v>
      </c>
      <c r="C24" s="193"/>
      <c r="D24" s="193"/>
      <c r="E24" s="354"/>
      <c r="F24" s="194"/>
      <c r="G24" s="195"/>
      <c r="H24" s="135"/>
      <c r="I24" s="197"/>
      <c r="J24" s="130"/>
      <c r="K24" s="131"/>
    </row>
    <row r="25" spans="2:11" x14ac:dyDescent="0.25">
      <c r="B25" s="123">
        <f t="shared" si="1"/>
        <v>6</v>
      </c>
      <c r="C25" s="193"/>
      <c r="D25" s="193"/>
      <c r="E25" s="354"/>
      <c r="F25" s="194"/>
      <c r="G25" s="195"/>
      <c r="H25" s="135"/>
      <c r="I25" s="197"/>
      <c r="J25" s="130"/>
      <c r="K25" s="131"/>
    </row>
    <row r="26" spans="2:11" x14ac:dyDescent="0.25">
      <c r="B26" s="123">
        <f t="shared" si="1"/>
        <v>7</v>
      </c>
      <c r="C26" s="193"/>
      <c r="D26" s="193"/>
      <c r="E26" s="354"/>
      <c r="F26" s="194"/>
      <c r="G26" s="195"/>
      <c r="H26" s="135"/>
      <c r="I26" s="197"/>
      <c r="J26" s="130"/>
      <c r="K26" s="131"/>
    </row>
    <row r="27" spans="2:11" x14ac:dyDescent="0.25">
      <c r="B27" s="123">
        <f t="shared" si="1"/>
        <v>8</v>
      </c>
      <c r="C27" s="193"/>
      <c r="D27" s="193"/>
      <c r="E27" s="354"/>
      <c r="F27" s="194"/>
      <c r="G27" s="195"/>
      <c r="H27" s="135"/>
      <c r="I27" s="197"/>
      <c r="J27" s="130"/>
      <c r="K27" s="131"/>
    </row>
    <row r="28" spans="2:11" x14ac:dyDescent="0.25">
      <c r="B28" s="123">
        <f t="shared" si="1"/>
        <v>9</v>
      </c>
      <c r="C28" s="193"/>
      <c r="D28" s="193"/>
      <c r="E28" s="354"/>
      <c r="F28" s="194"/>
      <c r="G28" s="195"/>
      <c r="H28" s="135"/>
      <c r="I28" s="197"/>
      <c r="J28" s="130"/>
      <c r="K28" s="131"/>
    </row>
    <row r="29" spans="2:11" x14ac:dyDescent="0.25">
      <c r="B29" s="123">
        <f t="shared" si="1"/>
        <v>10</v>
      </c>
      <c r="C29" s="193"/>
      <c r="D29" s="193"/>
      <c r="E29" s="354"/>
      <c r="F29" s="194"/>
      <c r="G29" s="195"/>
      <c r="H29" s="135"/>
      <c r="I29" s="197"/>
      <c r="J29" s="130"/>
      <c r="K29" s="131"/>
    </row>
    <row r="30" spans="2:11" x14ac:dyDescent="0.25">
      <c r="B30" s="123">
        <f t="shared" si="1"/>
        <v>11</v>
      </c>
      <c r="C30" s="193"/>
      <c r="D30" s="193"/>
      <c r="E30" s="354"/>
      <c r="F30" s="194"/>
      <c r="G30" s="195"/>
      <c r="H30" s="135"/>
      <c r="I30" s="197"/>
      <c r="J30" s="130"/>
      <c r="K30" s="131"/>
    </row>
    <row r="31" spans="2:11" x14ac:dyDescent="0.25">
      <c r="B31" s="123">
        <f t="shared" si="1"/>
        <v>12</v>
      </c>
      <c r="C31" s="193"/>
      <c r="D31" s="193"/>
      <c r="E31" s="354"/>
      <c r="F31" s="194"/>
      <c r="G31" s="195"/>
      <c r="H31" s="135"/>
      <c r="I31" s="197"/>
      <c r="J31" s="130"/>
      <c r="K31" s="131"/>
    </row>
    <row r="32" spans="2:11" x14ac:dyDescent="0.25">
      <c r="B32" s="123">
        <f t="shared" si="1"/>
        <v>13</v>
      </c>
      <c r="C32" s="193"/>
      <c r="D32" s="193"/>
      <c r="E32" s="354"/>
      <c r="F32" s="194"/>
      <c r="G32" s="195"/>
      <c r="H32" s="135"/>
      <c r="I32" s="197"/>
      <c r="J32" s="130"/>
      <c r="K32" s="131"/>
    </row>
    <row r="33" spans="2:11" x14ac:dyDescent="0.25">
      <c r="B33" s="123">
        <f t="shared" si="1"/>
        <v>14</v>
      </c>
      <c r="C33" s="193"/>
      <c r="D33" s="193"/>
      <c r="E33" s="354"/>
      <c r="F33" s="194"/>
      <c r="G33" s="195"/>
      <c r="H33" s="135"/>
      <c r="I33" s="197"/>
      <c r="J33" s="130"/>
      <c r="K33" s="131"/>
    </row>
    <row r="34" spans="2:11" x14ac:dyDescent="0.25">
      <c r="B34" s="123">
        <f t="shared" si="1"/>
        <v>15</v>
      </c>
      <c r="C34" s="193"/>
      <c r="D34" s="193"/>
      <c r="E34" s="354"/>
      <c r="F34" s="194"/>
      <c r="G34" s="195"/>
      <c r="H34" s="135"/>
      <c r="I34" s="197"/>
      <c r="J34" s="130"/>
      <c r="K34" s="131"/>
    </row>
    <row r="35" spans="2:11" x14ac:dyDescent="0.25">
      <c r="B35" s="123">
        <f t="shared" si="1"/>
        <v>16</v>
      </c>
      <c r="C35" s="193"/>
      <c r="D35" s="193"/>
      <c r="E35" s="354"/>
      <c r="F35" s="194"/>
      <c r="G35" s="195"/>
      <c r="H35" s="198"/>
      <c r="I35" s="197"/>
      <c r="J35" s="130"/>
      <c r="K35" s="131"/>
    </row>
    <row r="36" spans="2:11" x14ac:dyDescent="0.25">
      <c r="B36" s="123">
        <f t="shared" si="1"/>
        <v>17</v>
      </c>
      <c r="C36" s="193"/>
      <c r="D36" s="193"/>
      <c r="E36" s="354"/>
      <c r="F36" s="194"/>
      <c r="G36" s="195"/>
      <c r="H36" s="135"/>
      <c r="I36" s="197"/>
      <c r="J36" s="130"/>
      <c r="K36" s="131"/>
    </row>
    <row r="37" spans="2:11" x14ac:dyDescent="0.25">
      <c r="B37" s="123">
        <f t="shared" si="1"/>
        <v>18</v>
      </c>
      <c r="C37" s="193"/>
      <c r="D37" s="193"/>
      <c r="E37" s="354"/>
      <c r="F37" s="194"/>
      <c r="G37" s="195"/>
      <c r="H37" s="135"/>
      <c r="I37" s="197"/>
      <c r="J37" s="130"/>
      <c r="K37" s="131"/>
    </row>
    <row r="38" spans="2:11" ht="14" x14ac:dyDescent="0.3">
      <c r="B38" s="123">
        <f t="shared" si="1"/>
        <v>19</v>
      </c>
      <c r="C38" s="193"/>
      <c r="D38" s="193"/>
      <c r="E38" s="354"/>
      <c r="F38" s="194"/>
      <c r="G38" s="195"/>
      <c r="H38" s="196"/>
      <c r="I38" s="199"/>
      <c r="J38" s="130"/>
      <c r="K38" s="131"/>
    </row>
    <row r="39" spans="2:11" x14ac:dyDescent="0.25">
      <c r="B39" s="123">
        <f t="shared" si="1"/>
        <v>20</v>
      </c>
      <c r="C39" s="193"/>
      <c r="D39" s="193"/>
      <c r="E39" s="354"/>
      <c r="F39" s="194"/>
      <c r="G39" s="195"/>
      <c r="H39" s="130"/>
      <c r="I39" s="197"/>
      <c r="J39" s="130"/>
      <c r="K39" s="131"/>
    </row>
    <row r="40" spans="2:11" ht="14" x14ac:dyDescent="0.3">
      <c r="B40" s="123">
        <f t="shared" si="1"/>
        <v>21</v>
      </c>
      <c r="C40" s="193"/>
      <c r="D40" s="193"/>
      <c r="E40" s="354"/>
      <c r="F40" s="194"/>
      <c r="G40" s="195"/>
      <c r="H40" s="196"/>
      <c r="I40" s="197"/>
      <c r="J40" s="130"/>
      <c r="K40" s="131"/>
    </row>
    <row r="41" spans="2:11" ht="14" x14ac:dyDescent="0.3">
      <c r="B41" s="123">
        <f t="shared" si="1"/>
        <v>22</v>
      </c>
      <c r="C41" s="193"/>
      <c r="D41" s="193"/>
      <c r="E41" s="354"/>
      <c r="F41" s="194"/>
      <c r="G41" s="195"/>
      <c r="H41" s="196"/>
      <c r="I41" s="197"/>
      <c r="J41" s="130"/>
      <c r="K41" s="131"/>
    </row>
    <row r="42" spans="2:11" ht="14" x14ac:dyDescent="0.3">
      <c r="B42" s="123">
        <f t="shared" si="1"/>
        <v>23</v>
      </c>
      <c r="C42" s="193"/>
      <c r="D42" s="193"/>
      <c r="E42" s="354"/>
      <c r="F42" s="194"/>
      <c r="G42" s="195"/>
      <c r="H42" s="196"/>
      <c r="I42" s="197"/>
      <c r="J42" s="130"/>
      <c r="K42" s="131"/>
    </row>
    <row r="43" spans="2:11" ht="14" x14ac:dyDescent="0.3">
      <c r="B43" s="123">
        <f t="shared" si="1"/>
        <v>24</v>
      </c>
      <c r="C43" s="193"/>
      <c r="D43" s="193"/>
      <c r="E43" s="354"/>
      <c r="F43" s="194"/>
      <c r="G43" s="195"/>
      <c r="H43" s="196"/>
      <c r="I43" s="197"/>
      <c r="J43" s="130"/>
      <c r="K43" s="131"/>
    </row>
    <row r="44" spans="2:11" x14ac:dyDescent="0.25">
      <c r="B44" s="123">
        <f t="shared" ref="B44:B60" si="2">B43+1</f>
        <v>25</v>
      </c>
      <c r="C44" s="193"/>
      <c r="D44" s="193"/>
      <c r="E44" s="354"/>
      <c r="F44" s="194"/>
      <c r="G44" s="195"/>
      <c r="H44" s="135"/>
      <c r="I44" s="197"/>
      <c r="J44" s="130"/>
      <c r="K44" s="131"/>
    </row>
    <row r="45" spans="2:11" x14ac:dyDescent="0.25">
      <c r="B45" s="123">
        <f t="shared" si="2"/>
        <v>26</v>
      </c>
      <c r="C45" s="193"/>
      <c r="D45" s="193"/>
      <c r="E45" s="354"/>
      <c r="F45" s="194"/>
      <c r="G45" s="195"/>
      <c r="H45" s="135"/>
      <c r="I45" s="197"/>
      <c r="J45" s="130"/>
      <c r="K45" s="131"/>
    </row>
    <row r="46" spans="2:11" x14ac:dyDescent="0.25">
      <c r="B46" s="123">
        <f t="shared" si="2"/>
        <v>27</v>
      </c>
      <c r="C46" s="193"/>
      <c r="D46" s="193"/>
      <c r="E46" s="354"/>
      <c r="F46" s="194"/>
      <c r="G46" s="195"/>
      <c r="H46" s="135"/>
      <c r="I46" s="197"/>
      <c r="J46" s="130"/>
      <c r="K46" s="131"/>
    </row>
    <row r="47" spans="2:11" x14ac:dyDescent="0.25">
      <c r="B47" s="123">
        <f t="shared" si="2"/>
        <v>28</v>
      </c>
      <c r="C47" s="193"/>
      <c r="D47" s="193"/>
      <c r="E47" s="354"/>
      <c r="F47" s="194"/>
      <c r="G47" s="195"/>
      <c r="H47" s="135"/>
      <c r="I47" s="197"/>
      <c r="J47" s="130"/>
      <c r="K47" s="131"/>
    </row>
    <row r="48" spans="2:11" x14ac:dyDescent="0.25">
      <c r="B48" s="123">
        <f t="shared" si="2"/>
        <v>29</v>
      </c>
      <c r="C48" s="193"/>
      <c r="D48" s="193"/>
      <c r="E48" s="354"/>
      <c r="F48" s="194"/>
      <c r="G48" s="195"/>
      <c r="H48" s="135"/>
      <c r="I48" s="197"/>
      <c r="J48" s="130"/>
      <c r="K48" s="131"/>
    </row>
    <row r="49" spans="2:11" x14ac:dyDescent="0.25">
      <c r="B49" s="123">
        <f t="shared" si="2"/>
        <v>30</v>
      </c>
      <c r="C49" s="193"/>
      <c r="D49" s="193"/>
      <c r="E49" s="354"/>
      <c r="F49" s="194"/>
      <c r="G49" s="195"/>
      <c r="H49" s="135"/>
      <c r="I49" s="197"/>
      <c r="J49" s="130"/>
      <c r="K49" s="131"/>
    </row>
    <row r="50" spans="2:11" x14ac:dyDescent="0.25">
      <c r="B50" s="123">
        <f t="shared" si="2"/>
        <v>31</v>
      </c>
      <c r="C50" s="193"/>
      <c r="D50" s="193"/>
      <c r="E50" s="354"/>
      <c r="F50" s="194"/>
      <c r="G50" s="195"/>
      <c r="H50" s="135"/>
      <c r="I50" s="197"/>
      <c r="J50" s="130"/>
      <c r="K50" s="131"/>
    </row>
    <row r="51" spans="2:11" x14ac:dyDescent="0.25">
      <c r="B51" s="123">
        <f t="shared" si="2"/>
        <v>32</v>
      </c>
      <c r="C51" s="193"/>
      <c r="D51" s="193"/>
      <c r="E51" s="354"/>
      <c r="F51" s="194"/>
      <c r="G51" s="195"/>
      <c r="H51" s="135"/>
      <c r="I51" s="197"/>
      <c r="J51" s="130"/>
      <c r="K51" s="131"/>
    </row>
    <row r="52" spans="2:11" x14ac:dyDescent="0.25">
      <c r="B52" s="123">
        <f t="shared" si="2"/>
        <v>33</v>
      </c>
      <c r="C52" s="193"/>
      <c r="D52" s="193"/>
      <c r="E52" s="354"/>
      <c r="F52" s="194"/>
      <c r="G52" s="195"/>
      <c r="H52" s="135"/>
      <c r="I52" s="197"/>
      <c r="J52" s="130"/>
      <c r="K52" s="131"/>
    </row>
    <row r="53" spans="2:11" x14ac:dyDescent="0.25">
      <c r="B53" s="123">
        <f t="shared" si="2"/>
        <v>34</v>
      </c>
      <c r="C53" s="193"/>
      <c r="D53" s="193"/>
      <c r="E53" s="354"/>
      <c r="F53" s="194"/>
      <c r="G53" s="195"/>
      <c r="H53" s="135"/>
      <c r="I53" s="197"/>
      <c r="J53" s="130"/>
      <c r="K53" s="131"/>
    </row>
    <row r="54" spans="2:11" x14ac:dyDescent="0.25">
      <c r="B54" s="123">
        <f t="shared" si="2"/>
        <v>35</v>
      </c>
      <c r="C54" s="193"/>
      <c r="D54" s="193"/>
      <c r="E54" s="354"/>
      <c r="F54" s="194"/>
      <c r="G54" s="195"/>
      <c r="H54" s="135"/>
      <c r="I54" s="197"/>
      <c r="J54" s="130"/>
      <c r="K54" s="131"/>
    </row>
    <row r="55" spans="2:11" x14ac:dyDescent="0.25">
      <c r="B55" s="123">
        <f t="shared" si="2"/>
        <v>36</v>
      </c>
      <c r="C55" s="193"/>
      <c r="D55" s="193"/>
      <c r="E55" s="354"/>
      <c r="F55" s="194"/>
      <c r="G55" s="195"/>
      <c r="H55" s="135"/>
      <c r="I55" s="197"/>
      <c r="J55" s="130"/>
      <c r="K55" s="131"/>
    </row>
    <row r="56" spans="2:11" x14ac:dyDescent="0.25">
      <c r="B56" s="123">
        <f t="shared" si="2"/>
        <v>37</v>
      </c>
      <c r="C56" s="193"/>
      <c r="D56" s="193"/>
      <c r="E56" s="354"/>
      <c r="F56" s="194"/>
      <c r="G56" s="195"/>
      <c r="H56" s="135"/>
      <c r="I56" s="197"/>
      <c r="J56" s="130"/>
      <c r="K56" s="131"/>
    </row>
    <row r="57" spans="2:11" x14ac:dyDescent="0.25">
      <c r="B57" s="123">
        <f t="shared" si="2"/>
        <v>38</v>
      </c>
      <c r="C57" s="193"/>
      <c r="D57" s="193"/>
      <c r="E57" s="354"/>
      <c r="F57" s="194"/>
      <c r="G57" s="195"/>
      <c r="H57" s="135"/>
      <c r="I57" s="197"/>
      <c r="J57" s="130"/>
      <c r="K57" s="131"/>
    </row>
    <row r="58" spans="2:11" x14ac:dyDescent="0.25">
      <c r="B58" s="123">
        <f t="shared" si="2"/>
        <v>39</v>
      </c>
      <c r="C58" s="193"/>
      <c r="D58" s="193"/>
      <c r="E58" s="354"/>
      <c r="F58" s="194"/>
      <c r="G58" s="195"/>
      <c r="H58" s="135"/>
      <c r="I58" s="197"/>
      <c r="J58" s="130"/>
      <c r="K58" s="131"/>
    </row>
    <row r="59" spans="2:11" x14ac:dyDescent="0.25">
      <c r="B59" s="123">
        <f t="shared" si="2"/>
        <v>40</v>
      </c>
      <c r="C59" s="193"/>
      <c r="D59" s="193"/>
      <c r="E59" s="354"/>
      <c r="F59" s="194"/>
      <c r="G59" s="195"/>
      <c r="H59" s="135"/>
      <c r="I59" s="197"/>
      <c r="J59" s="130"/>
      <c r="K59" s="131"/>
    </row>
    <row r="60" spans="2:11" ht="15" customHeight="1" x14ac:dyDescent="0.25">
      <c r="B60" s="142">
        <f t="shared" si="2"/>
        <v>41</v>
      </c>
      <c r="C60" s="200"/>
      <c r="D60" s="200"/>
      <c r="E60" s="355"/>
      <c r="F60" s="201"/>
      <c r="G60" s="202"/>
      <c r="H60" s="203"/>
      <c r="I60" s="204"/>
      <c r="J60" s="149"/>
      <c r="K60" s="150"/>
    </row>
    <row r="61" spans="2:11" x14ac:dyDescent="0.25">
      <c r="B61" s="104"/>
      <c r="C61" s="151"/>
      <c r="D61" s="151"/>
      <c r="E61" s="344"/>
      <c r="F61" s="152"/>
      <c r="G61" s="153"/>
      <c r="H61" s="205"/>
      <c r="I61" s="206"/>
      <c r="J61" s="206"/>
      <c r="K61" s="205"/>
    </row>
    <row r="62" spans="2:11" ht="15" customHeight="1" x14ac:dyDescent="0.25">
      <c r="B62" s="104"/>
      <c r="C62" s="151"/>
      <c r="D62" s="151"/>
      <c r="E62" s="344"/>
      <c r="F62" s="152"/>
      <c r="G62" s="207"/>
      <c r="H62" s="207"/>
      <c r="I62" s="207"/>
      <c r="J62" s="208"/>
      <c r="K62" s="208"/>
    </row>
    <row r="63" spans="2:11" ht="15" customHeight="1" x14ac:dyDescent="0.25">
      <c r="B63" s="301" t="s">
        <v>94</v>
      </c>
      <c r="C63" s="301"/>
      <c r="D63" s="301"/>
      <c r="E63" s="301"/>
      <c r="F63" s="156">
        <f>(SUM(K11:K60))/1440</f>
        <v>0</v>
      </c>
    </row>
    <row r="64" spans="2:11" ht="15" customHeight="1" x14ac:dyDescent="0.3">
      <c r="B64" s="302" t="s">
        <v>102</v>
      </c>
      <c r="C64" s="302"/>
      <c r="D64" s="302"/>
      <c r="E64" s="302"/>
      <c r="F64" s="159">
        <f>(SUM(H11:H60)/1440)-F63</f>
        <v>0.125</v>
      </c>
    </row>
    <row r="65" spans="2:11" ht="15" customHeight="1" x14ac:dyDescent="0.3">
      <c r="B65" s="302" t="s">
        <v>95</v>
      </c>
      <c r="C65" s="302"/>
      <c r="D65" s="302"/>
      <c r="E65" s="302"/>
      <c r="F65" s="159">
        <f>(SUM(I11:I60))/1440</f>
        <v>0</v>
      </c>
    </row>
    <row r="66" spans="2:11" ht="15.75" customHeight="1" x14ac:dyDescent="0.3">
      <c r="B66" s="303" t="s">
        <v>96</v>
      </c>
      <c r="C66" s="303"/>
      <c r="D66" s="303"/>
      <c r="E66" s="303"/>
      <c r="F66" s="161">
        <f>(SUM(J11:J60))/1440</f>
        <v>0</v>
      </c>
    </row>
    <row r="69" spans="2:11" ht="15" customHeight="1" x14ac:dyDescent="0.25"/>
    <row r="70" spans="2:11" ht="15" customHeight="1" x14ac:dyDescent="0.3">
      <c r="B70" s="209" t="s">
        <v>103</v>
      </c>
      <c r="C70" s="210"/>
      <c r="D70" s="211"/>
      <c r="E70" s="356"/>
      <c r="F70" s="212"/>
      <c r="G70" s="212"/>
      <c r="H70" s="212"/>
      <c r="I70" s="212"/>
      <c r="J70" s="212"/>
      <c r="K70" s="213"/>
    </row>
    <row r="71" spans="2:11" x14ac:dyDescent="0.25">
      <c r="B71" s="214"/>
      <c r="C71" s="215"/>
      <c r="D71" s="215"/>
      <c r="E71" s="215"/>
      <c r="F71" s="215"/>
      <c r="G71" s="215"/>
      <c r="H71" s="215"/>
      <c r="I71" s="215"/>
      <c r="J71" s="215"/>
      <c r="K71" s="216"/>
    </row>
    <row r="72" spans="2:11" x14ac:dyDescent="0.25">
      <c r="B72" s="217"/>
      <c r="C72" s="218"/>
      <c r="D72" s="218"/>
      <c r="E72" s="218"/>
      <c r="F72" s="218"/>
      <c r="G72" s="218"/>
      <c r="H72" s="218"/>
      <c r="I72" s="218"/>
      <c r="J72" s="218"/>
      <c r="K72" s="219"/>
    </row>
    <row r="73" spans="2:11" x14ac:dyDescent="0.25">
      <c r="B73" s="217"/>
      <c r="C73" s="218"/>
      <c r="D73" s="218"/>
      <c r="E73" s="218"/>
      <c r="F73" s="218"/>
      <c r="G73" s="218"/>
      <c r="H73" s="218"/>
      <c r="I73" s="218"/>
      <c r="J73" s="218"/>
      <c r="K73" s="219"/>
    </row>
    <row r="74" spans="2:11" x14ac:dyDescent="0.25">
      <c r="B74" s="217"/>
      <c r="C74" s="218"/>
      <c r="D74" s="218"/>
      <c r="E74" s="218"/>
      <c r="F74" s="218"/>
      <c r="G74" s="218"/>
      <c r="H74" s="218"/>
      <c r="I74" s="218"/>
      <c r="J74" s="218"/>
      <c r="K74" s="219"/>
    </row>
    <row r="75" spans="2:11" x14ac:dyDescent="0.25">
      <c r="B75" s="217"/>
      <c r="C75" s="218"/>
      <c r="D75" s="218"/>
      <c r="E75" s="218"/>
      <c r="F75" s="218"/>
      <c r="G75" s="218"/>
      <c r="H75" s="218"/>
      <c r="I75" s="218"/>
      <c r="J75" s="218"/>
      <c r="K75" s="219"/>
    </row>
    <row r="76" spans="2:11" ht="15" customHeight="1" x14ac:dyDescent="0.25">
      <c r="B76" s="220"/>
      <c r="C76" s="221"/>
      <c r="D76" s="221"/>
      <c r="E76" s="221"/>
      <c r="F76" s="221"/>
      <c r="G76" s="221"/>
      <c r="H76" s="221"/>
      <c r="I76" s="221"/>
      <c r="J76" s="221"/>
      <c r="K76" s="222"/>
    </row>
  </sheetData>
  <mergeCells count="7">
    <mergeCell ref="B65:E65"/>
    <mergeCell ref="B66:E66"/>
    <mergeCell ref="F2:I4"/>
    <mergeCell ref="G6:H8"/>
    <mergeCell ref="I6:K8"/>
    <mergeCell ref="B63:E63"/>
    <mergeCell ref="B64:E64"/>
  </mergeCells>
  <dataValidations count="3">
    <dataValidation allowBlank="1" showInputMessage="1" showErrorMessage="1" prompt="Este campo es obligatorio para la revisión y aprobación del RFC." sqref="D10" xr:uid="{00000000-0002-0000-0300-000000000000}">
      <formula1>0</formula1>
      <formula2>0</formula2>
    </dataValidation>
    <dataValidation allowBlank="1" showInputMessage="1" showErrorMessage="1" prompt="En este campo se debe relacionar el Rol o frente ejecutor (No colocar nombres propios)" sqref="G10" xr:uid="{00000000-0002-0000-0300-000001000000}">
      <formula1>0</formula1>
      <formula2>0</formula2>
    </dataValidation>
    <dataValidation allowBlank="1" showInputMessage="1" showErrorMessage="1" prompt="Cuando el cambio incluye uno o varios Sistemas de Información se debe adicionar el código (EJ: APP002) la Sigla (Ej: CNA) correspondiente." sqref="C10:C62" xr:uid="{00000000-0002-0000-0300-000002000000}">
      <formula1>0</formula1>
      <formula2>0</formula2>
    </dataValidation>
  </dataValidations>
  <pageMargins left="0.7" right="0.7" top="0.75" bottom="0.75" header="0.511811023622047" footer="0.511811023622047"/>
  <pageSetup scale="77"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X100"/>
  <sheetViews>
    <sheetView showGridLines="0" zoomScale="70" zoomScaleNormal="70" workbookViewId="0">
      <selection activeCell="U15" sqref="U15"/>
    </sheetView>
  </sheetViews>
  <sheetFormatPr baseColWidth="10" defaultColWidth="11.453125" defaultRowHeight="15" customHeight="1" x14ac:dyDescent="0.25"/>
  <cols>
    <col min="1" max="1" width="5.7265625" style="223" customWidth="1"/>
    <col min="2" max="2" width="25.7265625" style="101" customWidth="1"/>
    <col min="3" max="3" width="40.81640625" style="101" customWidth="1"/>
    <col min="4" max="4" width="43.453125" style="101" customWidth="1"/>
    <col min="5" max="5" width="42" style="224" customWidth="1"/>
    <col min="6" max="6" width="29.26953125" style="101" customWidth="1"/>
    <col min="7" max="39" width="5.7265625" style="225" customWidth="1"/>
    <col min="40" max="41" width="11.453125" style="225"/>
    <col min="42" max="42" width="26.1796875" style="225" customWidth="1"/>
    <col min="43" max="43" width="22.7265625" style="225" customWidth="1"/>
    <col min="44" max="44" width="17.81640625" style="225" customWidth="1"/>
    <col min="45" max="45" width="23.08984375" style="225" customWidth="1"/>
    <col min="46" max="47" width="10.453125" style="225" customWidth="1"/>
    <col min="48" max="48" width="11.453125" style="225"/>
    <col min="49" max="49" width="26.1796875" style="225" customWidth="1"/>
    <col min="50" max="52" width="11.453125" style="225"/>
    <col min="53" max="68" width="11.453125" style="226"/>
    <col min="69" max="76" width="11.453125" style="223"/>
    <col min="77" max="16384" width="11.453125" style="101"/>
  </cols>
  <sheetData>
    <row r="1" spans="2:68" ht="14" x14ac:dyDescent="0.3">
      <c r="AW1" s="227" t="str">
        <f>+AP12</f>
        <v>a.- Infraestructura</v>
      </c>
      <c r="AX1" s="228">
        <v>10</v>
      </c>
    </row>
    <row r="2" spans="2:68" ht="57" customHeight="1" x14ac:dyDescent="0.3">
      <c r="B2" s="304"/>
      <c r="C2" s="305" t="s">
        <v>104</v>
      </c>
      <c r="D2" s="305"/>
      <c r="E2" s="305"/>
      <c r="F2" s="306"/>
      <c r="AW2" s="227" t="str">
        <f>+AQ12</f>
        <v>b.- Aplicaciones</v>
      </c>
      <c r="AX2" s="228">
        <v>10</v>
      </c>
    </row>
    <row r="3" spans="2:68" ht="28.5" customHeight="1" x14ac:dyDescent="0.3">
      <c r="B3" s="304"/>
      <c r="C3" s="304"/>
      <c r="D3" s="305"/>
      <c r="E3" s="305"/>
      <c r="F3" s="306"/>
      <c r="AW3" s="227"/>
      <c r="AX3" s="228"/>
    </row>
    <row r="4" spans="2:68" ht="24" customHeight="1" x14ac:dyDescent="0.3">
      <c r="B4" s="304"/>
      <c r="C4" s="307"/>
      <c r="D4" s="307"/>
      <c r="E4" s="307"/>
      <c r="F4" s="306"/>
      <c r="AW4" s="227" t="str">
        <f>+AR12</f>
        <v>c.- Networking</v>
      </c>
      <c r="AX4" s="228">
        <v>5</v>
      </c>
    </row>
    <row r="5" spans="2:68" ht="14" x14ac:dyDescent="0.3">
      <c r="C5" s="103"/>
      <c r="D5" s="103"/>
      <c r="F5" s="103"/>
      <c r="AW5" s="227" t="str">
        <f>+AS12</f>
        <v>d.- Aplicaciones e Infrestructura</v>
      </c>
      <c r="AX5" s="228">
        <v>15</v>
      </c>
    </row>
    <row r="6" spans="2:68" ht="14.25" customHeight="1" x14ac:dyDescent="0.3">
      <c r="B6" s="229" t="s">
        <v>69</v>
      </c>
      <c r="C6" s="230" t="str">
        <f>+'RFC '!L5</f>
        <v>Por asignar</v>
      </c>
      <c r="D6" s="308" t="s">
        <v>98</v>
      </c>
      <c r="E6" s="309" t="str">
        <f>+'RFC '!B21</f>
        <v>Despliegue en el ambiente de Certificación de los cinco componentes propios del Campus Virtual (APP158C — Moodle 5.1), entregados en la rama feature/CO1-PCCNTR.8203403-dev: theme_cdigital (2026080903), local_pccntr8203403_dashboard (2026072700), local_pccntr8203403_aitutor (2026072100), block_pccntr8203403_logros (2026071400) y block_pccntr8203403_atencion (2026072700). El despliegue se ejecuta en tres pasos: (1) integración del código fuente, (2) instalación mediante upgrade y purga de cachés, y (3) configuración administrativa mediante una rutina única de línea de comandos. No se modifica ningún archivo del núcleo de Moodle: los componentes se instalan en sus rutas estándar de plugin (public/theme/, public/local/, public/blocks/).</v>
      </c>
      <c r="F6" s="309"/>
      <c r="AW6" s="225" t="s">
        <v>105</v>
      </c>
      <c r="AX6" s="228">
        <v>5</v>
      </c>
    </row>
    <row r="7" spans="2:68" ht="14.25" customHeight="1" x14ac:dyDescent="0.25">
      <c r="B7" s="231" t="s">
        <v>71</v>
      </c>
      <c r="C7" s="232">
        <f>+Rollback!F7</f>
        <v>46244</v>
      </c>
      <c r="D7" s="308"/>
      <c r="E7" s="309"/>
      <c r="F7" s="309"/>
      <c r="AW7" s="225" t="s">
        <v>106</v>
      </c>
      <c r="AX7" s="225">
        <v>20</v>
      </c>
    </row>
    <row r="8" spans="2:68" ht="45" customHeight="1" x14ac:dyDescent="0.25">
      <c r="B8" s="233" t="s">
        <v>99</v>
      </c>
      <c r="C8" s="234">
        <f>'RFC '!I40</f>
        <v>0</v>
      </c>
      <c r="D8" s="308"/>
      <c r="E8" s="309"/>
      <c r="F8" s="309"/>
      <c r="AW8" s="225" t="s">
        <v>107</v>
      </c>
      <c r="AX8" s="225">
        <v>10</v>
      </c>
    </row>
    <row r="9" spans="2:68" ht="13.5" x14ac:dyDescent="0.25"/>
    <row r="10" spans="2:68" ht="13.5" x14ac:dyDescent="0.25">
      <c r="B10" s="235" t="s">
        <v>73</v>
      </c>
      <c r="C10" s="310" t="s">
        <v>108</v>
      </c>
      <c r="D10" s="310"/>
      <c r="E10" s="236" t="s">
        <v>109</v>
      </c>
      <c r="F10" s="237" t="s">
        <v>110</v>
      </c>
      <c r="AW10" s="225" t="s">
        <v>111</v>
      </c>
      <c r="AX10" s="225" t="s">
        <v>111</v>
      </c>
    </row>
    <row r="11" spans="2:68" ht="33" customHeight="1" x14ac:dyDescent="0.3">
      <c r="B11" s="238">
        <v>1</v>
      </c>
      <c r="C11" s="311" t="s">
        <v>112</v>
      </c>
      <c r="D11" s="311"/>
      <c r="E11" s="239" t="s">
        <v>113</v>
      </c>
      <c r="F11" s="240">
        <f>IF(E11="",0,VLOOKUP(E11,Matriz!$AW$11:$AX$29,2,FALSE()))</f>
        <v>5</v>
      </c>
      <c r="AP11" s="225" t="s">
        <v>114</v>
      </c>
      <c r="AQ11" s="241" t="s">
        <v>113</v>
      </c>
      <c r="AW11" s="225" t="s">
        <v>114</v>
      </c>
      <c r="AX11" s="228">
        <v>10</v>
      </c>
    </row>
    <row r="12" spans="2:68" s="242" customFormat="1" ht="33" customHeight="1" x14ac:dyDescent="0.3">
      <c r="B12" s="243">
        <v>2</v>
      </c>
      <c r="C12" s="312" t="s">
        <v>115</v>
      </c>
      <c r="D12" s="312"/>
      <c r="E12" s="244" t="s">
        <v>116</v>
      </c>
      <c r="F12" s="245">
        <f>IF(E12="",0,VLOOKUP(E12,Matriz!$AW$1:$BC$29,2,FALSE()))</f>
        <v>10</v>
      </c>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t="s">
        <v>117</v>
      </c>
      <c r="AO12" s="241"/>
      <c r="AP12" s="241" t="s">
        <v>118</v>
      </c>
      <c r="AQ12" s="241" t="s">
        <v>116</v>
      </c>
      <c r="AR12" s="241" t="s">
        <v>119</v>
      </c>
      <c r="AS12" s="241" t="s">
        <v>120</v>
      </c>
      <c r="AT12" s="225" t="s">
        <v>105</v>
      </c>
      <c r="AU12" s="225" t="s">
        <v>106</v>
      </c>
      <c r="AV12" s="225" t="s">
        <v>107</v>
      </c>
      <c r="AW12" s="241" t="s">
        <v>113</v>
      </c>
      <c r="AX12" s="228">
        <v>5</v>
      </c>
      <c r="AY12" s="225"/>
      <c r="AZ12" s="225"/>
      <c r="BA12" s="226"/>
      <c r="BB12" s="226"/>
      <c r="BC12" s="226"/>
      <c r="BD12" s="226"/>
      <c r="BE12" s="226"/>
      <c r="BF12" s="226"/>
      <c r="BG12" s="226"/>
      <c r="BH12" s="226"/>
      <c r="BI12" s="226"/>
      <c r="BJ12" s="226"/>
      <c r="BK12" s="226"/>
      <c r="BL12" s="226"/>
      <c r="BM12" s="226"/>
      <c r="BN12" s="226"/>
      <c r="BO12" s="225"/>
      <c r="BP12" s="225"/>
    </row>
    <row r="13" spans="2:68" ht="33" customHeight="1" x14ac:dyDescent="0.3">
      <c r="B13" s="246">
        <v>3</v>
      </c>
      <c r="C13" s="313" t="s">
        <v>121</v>
      </c>
      <c r="D13" s="313"/>
      <c r="E13" s="244" t="s">
        <v>122</v>
      </c>
      <c r="F13" s="240">
        <f>IF(E13="",0,VLOOKUP(E13,Matriz!$AW$11:$AX$29,2,FALSE()))</f>
        <v>8</v>
      </c>
      <c r="AO13" s="241"/>
      <c r="AP13" s="241" t="s">
        <v>123</v>
      </c>
      <c r="AQ13" s="241" t="s">
        <v>124</v>
      </c>
      <c r="AR13" s="241" t="s">
        <v>122</v>
      </c>
      <c r="AS13" s="241" t="s">
        <v>125</v>
      </c>
      <c r="AT13" s="241" t="s">
        <v>126</v>
      </c>
      <c r="AU13" s="241"/>
    </row>
    <row r="14" spans="2:68" ht="33" customHeight="1" x14ac:dyDescent="0.3">
      <c r="B14" s="243">
        <v>4</v>
      </c>
      <c r="C14" s="313" t="s">
        <v>127</v>
      </c>
      <c r="D14" s="313"/>
      <c r="E14" s="247" t="s">
        <v>128</v>
      </c>
      <c r="F14" s="240">
        <f>IF(E14="",0,VLOOKUP(E14,Matriz!$AW$11:$AX$100,2,FALSE()))</f>
        <v>0</v>
      </c>
      <c r="AP14" s="241" t="s">
        <v>129</v>
      </c>
      <c r="AQ14" s="241" t="s">
        <v>128</v>
      </c>
      <c r="AR14" s="241"/>
      <c r="AS14" s="241"/>
    </row>
    <row r="15" spans="2:68" ht="33" customHeight="1" x14ac:dyDescent="0.3">
      <c r="B15" s="246">
        <v>5</v>
      </c>
      <c r="C15" s="313" t="s">
        <v>130</v>
      </c>
      <c r="D15" s="313"/>
      <c r="E15" s="247" t="s">
        <v>131</v>
      </c>
      <c r="F15" s="240">
        <f>IF(E15="",0,VLOOKUP(E15,Matriz!$AW$11:$AX$100,2,FALSE()))</f>
        <v>2</v>
      </c>
      <c r="AP15" s="241" t="s">
        <v>132</v>
      </c>
      <c r="AQ15" s="241" t="s">
        <v>133</v>
      </c>
      <c r="AR15" s="241" t="s">
        <v>131</v>
      </c>
      <c r="AW15" s="227" t="e">
        <f>+#REF!</f>
        <v>#REF!</v>
      </c>
      <c r="AX15" s="228">
        <v>8</v>
      </c>
    </row>
    <row r="16" spans="2:68" ht="33" customHeight="1" x14ac:dyDescent="0.3">
      <c r="B16" s="243">
        <v>6</v>
      </c>
      <c r="C16" s="313" t="s">
        <v>134</v>
      </c>
      <c r="D16" s="313"/>
      <c r="E16" s="247" t="s">
        <v>131</v>
      </c>
      <c r="F16" s="240">
        <f>IF(E16="",0,VLOOKUP(E16,Matriz!$AW$11:$AX$100,2,FALSE()))</f>
        <v>2</v>
      </c>
      <c r="AO16" s="241"/>
      <c r="AP16" s="241" t="s">
        <v>132</v>
      </c>
      <c r="AQ16" s="241" t="s">
        <v>133</v>
      </c>
      <c r="AR16" s="241" t="s">
        <v>131</v>
      </c>
      <c r="AS16" s="241"/>
      <c r="AW16" s="227" t="e">
        <f>+#REF!</f>
        <v>#REF!</v>
      </c>
      <c r="AX16" s="228">
        <v>10</v>
      </c>
    </row>
    <row r="17" spans="2:68" ht="33" customHeight="1" x14ac:dyDescent="0.3">
      <c r="B17" s="246">
        <v>7</v>
      </c>
      <c r="C17" s="313" t="s">
        <v>135</v>
      </c>
      <c r="D17" s="313"/>
      <c r="E17" s="247" t="s">
        <v>136</v>
      </c>
      <c r="F17" s="240">
        <f>IF(E17="",0,VLOOKUP(E17,Matriz!$AW$11:$AX$100,2,FALSE()))</f>
        <v>0</v>
      </c>
      <c r="AO17" s="241"/>
      <c r="AP17" s="241" t="s">
        <v>137</v>
      </c>
      <c r="AQ17" s="241" t="s">
        <v>136</v>
      </c>
      <c r="AR17" s="241"/>
      <c r="AS17" s="241"/>
      <c r="AW17" s="241" t="s">
        <v>138</v>
      </c>
      <c r="AX17" s="228">
        <v>0</v>
      </c>
    </row>
    <row r="18" spans="2:68" ht="14" x14ac:dyDescent="0.3">
      <c r="B18" s="314" t="s">
        <v>139</v>
      </c>
      <c r="C18" s="314"/>
      <c r="D18" s="314"/>
      <c r="E18" s="314"/>
      <c r="F18" s="248" t="str">
        <f>IF(SUM(F11:F17)&gt;36,"ALTO",IF(SUM(F11:F17)&lt;25,"BAJO","MEDIO"))</f>
        <v>MEDIO</v>
      </c>
      <c r="AO18" s="241"/>
      <c r="AW18" s="225" t="s">
        <v>140</v>
      </c>
      <c r="AX18" s="225" t="s">
        <v>140</v>
      </c>
    </row>
    <row r="19" spans="2:68" ht="14.25" customHeight="1" x14ac:dyDescent="0.3">
      <c r="AW19" s="241" t="s">
        <v>141</v>
      </c>
      <c r="AX19" s="228">
        <v>10</v>
      </c>
    </row>
    <row r="20" spans="2:68" ht="14" x14ac:dyDescent="0.3">
      <c r="AW20" s="241" t="s">
        <v>142</v>
      </c>
      <c r="AX20" s="228">
        <v>7</v>
      </c>
    </row>
    <row r="21" spans="2:68" ht="14" x14ac:dyDescent="0.3">
      <c r="B21" s="315" t="s">
        <v>103</v>
      </c>
      <c r="C21" s="315"/>
      <c r="D21" s="315"/>
      <c r="E21" s="315"/>
      <c r="F21" s="315"/>
      <c r="AO21" s="241"/>
      <c r="AW21" s="241" t="s">
        <v>143</v>
      </c>
      <c r="AX21" s="228">
        <v>5</v>
      </c>
    </row>
    <row r="22" spans="2:68" ht="53.25" customHeight="1" x14ac:dyDescent="0.3">
      <c r="B22" s="316" t="s">
        <v>144</v>
      </c>
      <c r="C22" s="316"/>
      <c r="D22" s="316"/>
      <c r="E22" s="316"/>
      <c r="F22" s="316"/>
      <c r="AO22" s="241"/>
      <c r="AW22" s="241" t="s">
        <v>145</v>
      </c>
      <c r="AX22" s="228">
        <v>2</v>
      </c>
    </row>
    <row r="23" spans="2:68" s="249" customFormat="1" ht="14.25" customHeight="1" x14ac:dyDescent="0.3">
      <c r="E23" s="250"/>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t="s">
        <v>146</v>
      </c>
      <c r="AQ23" s="225"/>
      <c r="AR23" s="225"/>
      <c r="AS23" s="225"/>
      <c r="AT23" s="225"/>
      <c r="AU23" s="225"/>
      <c r="AV23" s="225"/>
      <c r="AW23" s="225" t="s">
        <v>147</v>
      </c>
      <c r="AX23" s="228">
        <v>0</v>
      </c>
      <c r="AY23" s="225"/>
      <c r="AZ23" s="225"/>
      <c r="BA23" s="226"/>
      <c r="BB23" s="226"/>
      <c r="BC23" s="226"/>
      <c r="BD23" s="226"/>
      <c r="BE23" s="226"/>
      <c r="BF23" s="226"/>
      <c r="BG23" s="226"/>
      <c r="BH23" s="226"/>
      <c r="BI23" s="226"/>
      <c r="BJ23" s="226"/>
      <c r="BK23" s="226"/>
      <c r="BL23" s="226"/>
      <c r="BM23" s="226"/>
      <c r="BN23" s="226"/>
      <c r="BO23" s="226"/>
      <c r="BP23" s="226"/>
    </row>
    <row r="24" spans="2:68" s="249" customFormat="1" ht="14.25" customHeight="1" x14ac:dyDescent="0.25">
      <c r="E24" s="250"/>
      <c r="G24" s="225"/>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c r="AQ24" s="225"/>
      <c r="AR24" s="225"/>
      <c r="AS24" s="225"/>
      <c r="AT24" s="225"/>
      <c r="AU24" s="225"/>
      <c r="AV24" s="225"/>
      <c r="AW24" s="225" t="s">
        <v>148</v>
      </c>
      <c r="AX24" s="225" t="s">
        <v>148</v>
      </c>
      <c r="AY24" s="225"/>
      <c r="AZ24" s="225"/>
      <c r="BA24" s="226"/>
      <c r="BB24" s="226"/>
      <c r="BC24" s="226"/>
      <c r="BD24" s="226"/>
      <c r="BE24" s="226"/>
      <c r="BF24" s="226"/>
      <c r="BG24" s="226"/>
      <c r="BH24" s="226"/>
      <c r="BI24" s="226"/>
      <c r="BJ24" s="226"/>
      <c r="BK24" s="226"/>
      <c r="BL24" s="226"/>
      <c r="BM24" s="226"/>
      <c r="BN24" s="226"/>
      <c r="BO24" s="226"/>
      <c r="BP24" s="226"/>
    </row>
    <row r="25" spans="2:68" s="249" customFormat="1" ht="14.25" customHeight="1" x14ac:dyDescent="0.3">
      <c r="E25" s="250"/>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41"/>
      <c r="AP25" s="225"/>
      <c r="AQ25" s="225"/>
      <c r="AR25" s="225"/>
      <c r="AS25" s="225"/>
      <c r="AT25" s="225"/>
      <c r="AU25" s="225"/>
      <c r="AV25" s="225"/>
      <c r="AW25" s="241" t="s">
        <v>123</v>
      </c>
      <c r="AX25" s="228">
        <v>20</v>
      </c>
      <c r="AY25" s="225"/>
      <c r="AZ25" s="225"/>
      <c r="BA25" s="226"/>
      <c r="BB25" s="226"/>
      <c r="BC25" s="226"/>
      <c r="BD25" s="226"/>
      <c r="BE25" s="226"/>
      <c r="BF25" s="226"/>
      <c r="BG25" s="226"/>
      <c r="BH25" s="226"/>
      <c r="BI25" s="226"/>
      <c r="BJ25" s="226"/>
      <c r="BK25" s="226"/>
      <c r="BL25" s="226"/>
      <c r="BM25" s="226"/>
      <c r="BN25" s="226"/>
      <c r="BO25" s="226"/>
      <c r="BP25" s="226"/>
    </row>
    <row r="26" spans="2:68" s="249" customFormat="1" ht="14.25" customHeight="1" x14ac:dyDescent="0.3">
      <c r="E26" s="250"/>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41"/>
      <c r="AP26" s="225"/>
      <c r="AQ26" s="225"/>
      <c r="AR26" s="225"/>
      <c r="AS26" s="225"/>
      <c r="AT26" s="225"/>
      <c r="AU26" s="225"/>
      <c r="AV26" s="225"/>
      <c r="AW26" s="241" t="s">
        <v>124</v>
      </c>
      <c r="AX26" s="228">
        <v>10</v>
      </c>
      <c r="AY26" s="225"/>
      <c r="AZ26" s="225"/>
      <c r="BA26" s="226"/>
      <c r="BB26" s="226"/>
      <c r="BC26" s="226"/>
      <c r="BD26" s="226"/>
      <c r="BE26" s="226"/>
      <c r="BF26" s="226"/>
      <c r="BG26" s="226"/>
      <c r="BH26" s="226"/>
      <c r="BI26" s="226"/>
      <c r="BJ26" s="226"/>
      <c r="BK26" s="226"/>
      <c r="BL26" s="226"/>
      <c r="BM26" s="226"/>
      <c r="BN26" s="226"/>
      <c r="BO26" s="226"/>
      <c r="BP26" s="226"/>
    </row>
    <row r="27" spans="2:68" s="249" customFormat="1" ht="14.25" customHeight="1" x14ac:dyDescent="0.3">
      <c r="C27" s="249" t="s">
        <v>149</v>
      </c>
      <c r="D27" s="249" t="s">
        <v>150</v>
      </c>
      <c r="E27" s="250" t="s">
        <v>151</v>
      </c>
      <c r="F27" s="249" t="s">
        <v>152</v>
      </c>
      <c r="G27" s="225"/>
      <c r="H27" s="225"/>
      <c r="I27" s="225"/>
      <c r="J27" s="225"/>
      <c r="K27" s="225"/>
      <c r="L27" s="225"/>
      <c r="M27" s="225"/>
      <c r="N27" s="225"/>
      <c r="O27" s="225"/>
      <c r="P27" s="225"/>
      <c r="Q27" s="225"/>
      <c r="R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41" t="s">
        <v>122</v>
      </c>
      <c r="AX27" s="228">
        <v>8</v>
      </c>
      <c r="AY27" s="225"/>
      <c r="AZ27" s="225"/>
      <c r="BA27" s="226"/>
      <c r="BB27" s="226"/>
      <c r="BC27" s="226"/>
      <c r="BD27" s="226"/>
      <c r="BE27" s="226"/>
      <c r="BF27" s="226"/>
      <c r="BG27" s="226"/>
      <c r="BH27" s="226"/>
      <c r="BI27" s="226"/>
      <c r="BJ27" s="226"/>
      <c r="BK27" s="226"/>
      <c r="BL27" s="226"/>
      <c r="BM27" s="226"/>
      <c r="BN27" s="226"/>
      <c r="BO27" s="226"/>
      <c r="BP27" s="226"/>
    </row>
    <row r="28" spans="2:68" s="249" customFormat="1" ht="14.25" customHeight="1" x14ac:dyDescent="0.3">
      <c r="D28" s="249" t="s">
        <v>153</v>
      </c>
      <c r="E28" s="249" t="s">
        <v>154</v>
      </c>
      <c r="F28" s="249" t="s">
        <v>154</v>
      </c>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41" t="s">
        <v>125</v>
      </c>
      <c r="AX28" s="228">
        <v>5</v>
      </c>
      <c r="AY28" s="225"/>
      <c r="AZ28" s="225"/>
      <c r="BA28" s="226"/>
      <c r="BB28" s="226"/>
      <c r="BC28" s="226"/>
      <c r="BD28" s="226"/>
      <c r="BE28" s="226"/>
      <c r="BF28" s="226"/>
      <c r="BG28" s="226"/>
      <c r="BH28" s="226"/>
      <c r="BI28" s="226"/>
      <c r="BJ28" s="226"/>
      <c r="BK28" s="226"/>
      <c r="BL28" s="226"/>
      <c r="BM28" s="226"/>
      <c r="BN28" s="226"/>
      <c r="BO28" s="226"/>
      <c r="BP28" s="226"/>
    </row>
    <row r="29" spans="2:68" s="249" customFormat="1" ht="14.25" customHeight="1" x14ac:dyDescent="0.3">
      <c r="D29" s="249" t="s">
        <v>155</v>
      </c>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41" t="s">
        <v>126</v>
      </c>
      <c r="AX29" s="228">
        <v>0</v>
      </c>
      <c r="AY29" s="225"/>
      <c r="AZ29" s="225"/>
      <c r="BA29" s="226"/>
      <c r="BB29" s="226"/>
      <c r="BC29" s="226"/>
      <c r="BD29" s="226"/>
      <c r="BE29" s="226"/>
      <c r="BF29" s="226"/>
      <c r="BG29" s="226"/>
      <c r="BH29" s="226"/>
      <c r="BI29" s="226"/>
      <c r="BJ29" s="226"/>
      <c r="BK29" s="226"/>
      <c r="BL29" s="226"/>
      <c r="BM29" s="226"/>
      <c r="BN29" s="226"/>
      <c r="BO29" s="226"/>
      <c r="BP29" s="226"/>
    </row>
    <row r="30" spans="2:68" s="249" customFormat="1" ht="14.25" customHeight="1" x14ac:dyDescent="0.3">
      <c r="D30" s="249" t="s">
        <v>156</v>
      </c>
      <c r="G30" s="225"/>
      <c r="H30" s="225"/>
      <c r="I30" s="225"/>
      <c r="J30" s="225"/>
      <c r="K30" s="225"/>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M30" s="225"/>
      <c r="AN30" s="225"/>
      <c r="AO30" s="225"/>
      <c r="AP30" s="225"/>
      <c r="AQ30" s="225"/>
      <c r="AR30" s="225"/>
      <c r="AS30" s="225"/>
      <c r="AT30" s="225"/>
      <c r="AU30" s="225"/>
      <c r="AV30" s="225"/>
      <c r="AW30" s="241"/>
      <c r="AX30" s="228"/>
      <c r="AY30" s="225"/>
      <c r="AZ30" s="225"/>
      <c r="BA30" s="226"/>
      <c r="BB30" s="226"/>
      <c r="BC30" s="226"/>
      <c r="BD30" s="226"/>
      <c r="BE30" s="226"/>
      <c r="BF30" s="226"/>
      <c r="BG30" s="226"/>
      <c r="BH30" s="226"/>
      <c r="BI30" s="226"/>
      <c r="BJ30" s="226"/>
      <c r="BK30" s="226"/>
      <c r="BL30" s="226"/>
      <c r="BM30" s="226"/>
      <c r="BN30" s="226"/>
      <c r="BO30" s="226"/>
      <c r="BP30" s="226"/>
    </row>
    <row r="31" spans="2:68" s="249" customFormat="1" ht="14.25" customHeight="1" x14ac:dyDescent="0.3">
      <c r="D31" s="249" t="s">
        <v>157</v>
      </c>
      <c r="G31" s="225"/>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41"/>
      <c r="AX31" s="228"/>
      <c r="AY31" s="225"/>
      <c r="AZ31" s="225"/>
      <c r="BA31" s="226"/>
      <c r="BB31" s="226"/>
      <c r="BC31" s="226"/>
      <c r="BD31" s="226"/>
      <c r="BE31" s="226"/>
      <c r="BF31" s="226"/>
      <c r="BG31" s="226"/>
      <c r="BH31" s="226"/>
      <c r="BI31" s="226"/>
      <c r="BJ31" s="226"/>
      <c r="BK31" s="226"/>
      <c r="BL31" s="226"/>
      <c r="BM31" s="226"/>
      <c r="BN31" s="226"/>
      <c r="BO31" s="226"/>
      <c r="BP31" s="226"/>
    </row>
    <row r="32" spans="2:68" s="249" customFormat="1" ht="14.25" customHeight="1" x14ac:dyDescent="0.3">
      <c r="D32" s="249" t="s">
        <v>158</v>
      </c>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41"/>
      <c r="AX32" s="228"/>
      <c r="AY32" s="225"/>
      <c r="AZ32" s="225"/>
      <c r="BA32" s="226"/>
      <c r="BB32" s="226"/>
      <c r="BC32" s="226"/>
      <c r="BD32" s="226"/>
      <c r="BE32" s="226"/>
      <c r="BF32" s="226"/>
      <c r="BG32" s="226"/>
      <c r="BH32" s="226"/>
      <c r="BI32" s="226"/>
      <c r="BJ32" s="226"/>
      <c r="BK32" s="226"/>
      <c r="BL32" s="226"/>
      <c r="BM32" s="226"/>
      <c r="BN32" s="226"/>
      <c r="BO32" s="226"/>
      <c r="BP32" s="226"/>
    </row>
    <row r="33" spans="3:68" s="249" customFormat="1" ht="14.25" customHeight="1" x14ac:dyDescent="0.3">
      <c r="D33" s="249" t="s">
        <v>159</v>
      </c>
      <c r="G33" s="225"/>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5"/>
      <c r="AK33" s="225"/>
      <c r="AL33" s="225"/>
      <c r="AM33" s="225"/>
      <c r="AN33" s="225"/>
      <c r="AO33" s="225"/>
      <c r="AP33" s="225"/>
      <c r="AQ33" s="225"/>
      <c r="AR33" s="225"/>
      <c r="AS33" s="225"/>
      <c r="AT33" s="225"/>
      <c r="AU33" s="225"/>
      <c r="AV33" s="225"/>
      <c r="AW33" s="241"/>
      <c r="AX33" s="228"/>
      <c r="AY33" s="225"/>
      <c r="AZ33" s="225"/>
      <c r="BA33" s="226"/>
      <c r="BB33" s="226"/>
      <c r="BC33" s="226"/>
      <c r="BD33" s="226"/>
      <c r="BE33" s="226"/>
      <c r="BF33" s="226"/>
      <c r="BG33" s="226"/>
      <c r="BH33" s="226"/>
      <c r="BI33" s="226"/>
      <c r="BJ33" s="226"/>
      <c r="BK33" s="226"/>
      <c r="BL33" s="226"/>
      <c r="BM33" s="226"/>
      <c r="BN33" s="226"/>
      <c r="BO33" s="226"/>
      <c r="BP33" s="226"/>
    </row>
    <row r="34" spans="3:68" s="249" customFormat="1" ht="14.25" customHeight="1" x14ac:dyDescent="0.3">
      <c r="D34" s="249" t="s">
        <v>160</v>
      </c>
      <c r="G34" s="225"/>
      <c r="H34" s="225"/>
      <c r="I34" s="225"/>
      <c r="J34" s="225"/>
      <c r="K34" s="225"/>
      <c r="L34" s="225"/>
      <c r="M34" s="225"/>
      <c r="N34" s="225"/>
      <c r="O34" s="225"/>
      <c r="P34" s="225"/>
      <c r="Q34" s="225"/>
      <c r="R34" s="225"/>
      <c r="S34" s="225"/>
      <c r="T34" s="225"/>
      <c r="U34" s="225"/>
      <c r="V34" s="225"/>
      <c r="W34" s="225"/>
      <c r="X34" s="225"/>
      <c r="Y34" s="225"/>
      <c r="Z34" s="225"/>
      <c r="AA34" s="225"/>
      <c r="AB34" s="225"/>
      <c r="AC34" s="225"/>
      <c r="AD34" s="225"/>
      <c r="AE34" s="225"/>
      <c r="AF34" s="225"/>
      <c r="AG34" s="225"/>
      <c r="AH34" s="225"/>
      <c r="AI34" s="225"/>
      <c r="AJ34" s="225"/>
      <c r="AK34" s="225"/>
      <c r="AL34" s="225"/>
      <c r="AM34" s="225"/>
      <c r="AN34" s="225"/>
      <c r="AO34" s="225"/>
      <c r="AP34" s="225"/>
      <c r="AQ34" s="225"/>
      <c r="AR34" s="225"/>
      <c r="AS34" s="225"/>
      <c r="AT34" s="225"/>
      <c r="AU34" s="225"/>
      <c r="AV34" s="225"/>
      <c r="AW34" s="241"/>
      <c r="AX34" s="228"/>
      <c r="AY34" s="225"/>
      <c r="AZ34" s="225"/>
      <c r="BA34" s="226"/>
      <c r="BB34" s="226"/>
      <c r="BC34" s="226"/>
      <c r="BD34" s="226"/>
      <c r="BE34" s="226"/>
      <c r="BF34" s="226"/>
      <c r="BG34" s="226"/>
      <c r="BH34" s="226"/>
      <c r="BI34" s="226"/>
      <c r="BJ34" s="226"/>
      <c r="BK34" s="226"/>
      <c r="BL34" s="226"/>
      <c r="BM34" s="226"/>
      <c r="BN34" s="226"/>
      <c r="BO34" s="226"/>
      <c r="BP34" s="226"/>
    </row>
    <row r="35" spans="3:68" s="249" customFormat="1" ht="14.25" customHeight="1" x14ac:dyDescent="0.3">
      <c r="D35" s="249" t="s">
        <v>161</v>
      </c>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41"/>
      <c r="AX35" s="228"/>
      <c r="AY35" s="225"/>
      <c r="AZ35" s="225"/>
      <c r="BA35" s="226"/>
      <c r="BB35" s="226"/>
      <c r="BC35" s="226"/>
      <c r="BD35" s="226"/>
      <c r="BE35" s="226"/>
      <c r="BF35" s="226"/>
      <c r="BG35" s="226"/>
      <c r="BH35" s="226"/>
      <c r="BI35" s="226"/>
      <c r="BJ35" s="226"/>
      <c r="BK35" s="226"/>
      <c r="BL35" s="226"/>
      <c r="BM35" s="226"/>
      <c r="BN35" s="226"/>
      <c r="BO35" s="226"/>
      <c r="BP35" s="226"/>
    </row>
    <row r="36" spans="3:68" s="249" customFormat="1" ht="14.25" customHeight="1" x14ac:dyDescent="0.3">
      <c r="D36" s="249" t="s">
        <v>162</v>
      </c>
      <c r="G36" s="225"/>
      <c r="H36" s="225"/>
      <c r="I36" s="225"/>
      <c r="J36" s="225"/>
      <c r="K36" s="225"/>
      <c r="L36" s="225"/>
      <c r="M36" s="225"/>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5"/>
      <c r="AL36" s="225"/>
      <c r="AM36" s="225"/>
      <c r="AN36" s="225"/>
      <c r="AO36" s="225"/>
      <c r="AP36" s="225"/>
      <c r="AQ36" s="225"/>
      <c r="AR36" s="225"/>
      <c r="AS36" s="225"/>
      <c r="AT36" s="225"/>
      <c r="AU36" s="225"/>
      <c r="AV36" s="225"/>
      <c r="AW36" s="241"/>
      <c r="AX36" s="228"/>
      <c r="AY36" s="225"/>
      <c r="AZ36" s="225"/>
      <c r="BA36" s="226"/>
      <c r="BB36" s="226"/>
      <c r="BC36" s="226"/>
      <c r="BD36" s="226"/>
      <c r="BE36" s="226"/>
      <c r="BF36" s="226"/>
      <c r="BG36" s="226"/>
      <c r="BH36" s="226"/>
      <c r="BI36" s="226"/>
      <c r="BJ36" s="226"/>
      <c r="BK36" s="226"/>
      <c r="BL36" s="226"/>
      <c r="BM36" s="226"/>
      <c r="BN36" s="226"/>
      <c r="BO36" s="226"/>
      <c r="BP36" s="226"/>
    </row>
    <row r="37" spans="3:68" s="249" customFormat="1" ht="14.25" customHeight="1" x14ac:dyDescent="0.3">
      <c r="D37" s="249" t="s">
        <v>163</v>
      </c>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5"/>
      <c r="AN37" s="225"/>
      <c r="AO37" s="225"/>
      <c r="AP37" s="225"/>
      <c r="AQ37" s="225"/>
      <c r="AR37" s="225"/>
      <c r="AS37" s="225"/>
      <c r="AT37" s="225"/>
      <c r="AU37" s="225"/>
      <c r="AV37" s="225"/>
      <c r="AW37" s="241"/>
      <c r="AX37" s="228"/>
      <c r="AY37" s="225"/>
      <c r="AZ37" s="225"/>
      <c r="BA37" s="226"/>
      <c r="BB37" s="226"/>
      <c r="BC37" s="226"/>
      <c r="BD37" s="226"/>
      <c r="BE37" s="226"/>
      <c r="BF37" s="226"/>
      <c r="BG37" s="226"/>
      <c r="BH37" s="226"/>
      <c r="BI37" s="226"/>
      <c r="BJ37" s="226"/>
      <c r="BK37" s="226"/>
      <c r="BL37" s="226"/>
      <c r="BM37" s="226"/>
      <c r="BN37" s="226"/>
      <c r="BO37" s="226"/>
      <c r="BP37" s="226"/>
    </row>
    <row r="38" spans="3:68" s="249" customFormat="1" ht="14.25" customHeight="1" x14ac:dyDescent="0.3">
      <c r="D38" s="249" t="s">
        <v>164</v>
      </c>
      <c r="G38" s="225"/>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41"/>
      <c r="AX38" s="228"/>
      <c r="AY38" s="225"/>
      <c r="AZ38" s="225"/>
      <c r="BA38" s="226"/>
      <c r="BB38" s="226"/>
      <c r="BC38" s="226"/>
      <c r="BD38" s="226"/>
      <c r="BE38" s="226"/>
      <c r="BF38" s="226"/>
      <c r="BG38" s="226"/>
      <c r="BH38" s="226"/>
      <c r="BI38" s="226"/>
      <c r="BJ38" s="226"/>
      <c r="BK38" s="226"/>
      <c r="BL38" s="226"/>
      <c r="BM38" s="226"/>
      <c r="BN38" s="226"/>
      <c r="BO38" s="226"/>
      <c r="BP38" s="226"/>
    </row>
    <row r="39" spans="3:68" s="249" customFormat="1" ht="14.25" customHeight="1" x14ac:dyDescent="0.3">
      <c r="D39" s="249" t="s">
        <v>165</v>
      </c>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5"/>
      <c r="AE39" s="225"/>
      <c r="AF39" s="225"/>
      <c r="AG39" s="225"/>
      <c r="AH39" s="225"/>
      <c r="AI39" s="225"/>
      <c r="AJ39" s="225"/>
      <c r="AK39" s="225"/>
      <c r="AL39" s="225"/>
      <c r="AM39" s="225"/>
      <c r="AN39" s="225"/>
      <c r="AO39" s="225"/>
      <c r="AP39" s="225"/>
      <c r="AQ39" s="225"/>
      <c r="AR39" s="225"/>
      <c r="AS39" s="225"/>
      <c r="AT39" s="225"/>
      <c r="AU39" s="225"/>
      <c r="AV39" s="225"/>
      <c r="AW39" s="241"/>
      <c r="AX39" s="228"/>
      <c r="AY39" s="225"/>
      <c r="AZ39" s="225"/>
      <c r="BA39" s="226"/>
      <c r="BB39" s="226"/>
      <c r="BC39" s="226"/>
      <c r="BD39" s="226"/>
      <c r="BE39" s="226"/>
      <c r="BF39" s="226"/>
      <c r="BG39" s="226"/>
      <c r="BH39" s="226"/>
      <c r="BI39" s="226"/>
      <c r="BJ39" s="226"/>
      <c r="BK39" s="226"/>
      <c r="BL39" s="226"/>
      <c r="BM39" s="226"/>
      <c r="BN39" s="226"/>
      <c r="BO39" s="226"/>
      <c r="BP39" s="226"/>
    </row>
    <row r="40" spans="3:68" s="249" customFormat="1" ht="14.25" customHeight="1" x14ac:dyDescent="0.3">
      <c r="G40" s="225"/>
      <c r="H40" s="225"/>
      <c r="I40" s="225"/>
      <c r="J40" s="225"/>
      <c r="K40" s="225"/>
      <c r="L40" s="225"/>
      <c r="M40" s="225"/>
      <c r="N40" s="225"/>
      <c r="O40" s="225"/>
      <c r="P40" s="225"/>
      <c r="Q40" s="225"/>
      <c r="R40" s="225"/>
      <c r="S40" s="225"/>
      <c r="T40" s="225"/>
      <c r="U40" s="225"/>
      <c r="V40" s="225"/>
      <c r="W40" s="225"/>
      <c r="X40" s="225"/>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41"/>
      <c r="AX40" s="228"/>
      <c r="AY40" s="225"/>
      <c r="AZ40" s="225"/>
      <c r="BA40" s="226"/>
      <c r="BB40" s="226"/>
      <c r="BC40" s="226"/>
      <c r="BD40" s="226"/>
      <c r="BE40" s="226"/>
      <c r="BF40" s="226"/>
      <c r="BG40" s="226"/>
      <c r="BH40" s="226"/>
      <c r="BI40" s="226"/>
      <c r="BJ40" s="226"/>
      <c r="BK40" s="226"/>
      <c r="BL40" s="226"/>
      <c r="BM40" s="226"/>
      <c r="BN40" s="226"/>
      <c r="BO40" s="226"/>
      <c r="BP40" s="226"/>
    </row>
    <row r="41" spans="3:68" s="249" customFormat="1" ht="14.25" customHeight="1" x14ac:dyDescent="0.3">
      <c r="D41" s="249" t="s">
        <v>166</v>
      </c>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41"/>
      <c r="AX41" s="228"/>
      <c r="AY41" s="225"/>
      <c r="AZ41" s="225"/>
      <c r="BA41" s="226"/>
      <c r="BB41" s="226"/>
      <c r="BC41" s="226"/>
      <c r="BD41" s="226"/>
      <c r="BE41" s="226"/>
      <c r="BF41" s="226"/>
      <c r="BG41" s="226"/>
      <c r="BH41" s="226"/>
      <c r="BI41" s="226"/>
      <c r="BJ41" s="226"/>
      <c r="BK41" s="226"/>
      <c r="BL41" s="226"/>
      <c r="BM41" s="226"/>
      <c r="BN41" s="226"/>
      <c r="BO41" s="226"/>
      <c r="BP41" s="226"/>
    </row>
    <row r="42" spans="3:68" s="249" customFormat="1" ht="14.25" customHeight="1" x14ac:dyDescent="0.3">
      <c r="D42" s="249" t="s">
        <v>167</v>
      </c>
      <c r="G42" s="225"/>
      <c r="H42" s="225"/>
      <c r="I42" s="225"/>
      <c r="J42" s="225"/>
      <c r="K42" s="225"/>
      <c r="L42" s="225"/>
      <c r="M42" s="225"/>
      <c r="N42" s="225"/>
      <c r="O42" s="225"/>
      <c r="P42" s="225"/>
      <c r="Q42" s="225"/>
      <c r="R42" s="225"/>
      <c r="S42" s="225"/>
      <c r="T42" s="225"/>
      <c r="U42" s="225"/>
      <c r="V42" s="225"/>
      <c r="W42" s="225"/>
      <c r="X42" s="225"/>
      <c r="Y42" s="225"/>
      <c r="Z42" s="225"/>
      <c r="AA42" s="225"/>
      <c r="AB42" s="225"/>
      <c r="AC42" s="225"/>
      <c r="AD42" s="225"/>
      <c r="AE42" s="225"/>
      <c r="AF42" s="225"/>
      <c r="AG42" s="225"/>
      <c r="AH42" s="225"/>
      <c r="AI42" s="225"/>
      <c r="AJ42" s="225"/>
      <c r="AK42" s="225"/>
      <c r="AL42" s="225"/>
      <c r="AM42" s="225"/>
      <c r="AN42" s="225"/>
      <c r="AO42" s="225"/>
      <c r="AP42" s="225"/>
      <c r="AQ42" s="225"/>
      <c r="AR42" s="225"/>
      <c r="AS42" s="225"/>
      <c r="AT42" s="225"/>
      <c r="AU42" s="225"/>
      <c r="AV42" s="225"/>
      <c r="AW42" s="241" t="s">
        <v>126</v>
      </c>
      <c r="AX42" s="228">
        <v>0</v>
      </c>
      <c r="AY42" s="225"/>
      <c r="AZ42" s="225"/>
      <c r="BA42" s="226"/>
      <c r="BB42" s="226"/>
      <c r="BC42" s="226"/>
      <c r="BD42" s="226"/>
      <c r="BE42" s="226"/>
      <c r="BF42" s="226"/>
      <c r="BG42" s="226"/>
      <c r="BH42" s="226"/>
      <c r="BI42" s="226"/>
      <c r="BJ42" s="226"/>
      <c r="BK42" s="226"/>
      <c r="BL42" s="226"/>
      <c r="BM42" s="226"/>
      <c r="BN42" s="226"/>
      <c r="BO42" s="226"/>
      <c r="BP42" s="226"/>
    </row>
    <row r="43" spans="3:68" s="249" customFormat="1" ht="14.25" customHeight="1" x14ac:dyDescent="0.3">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41"/>
      <c r="AP43" s="225"/>
      <c r="AQ43" s="225"/>
      <c r="AR43" s="225"/>
      <c r="AS43" s="225"/>
      <c r="AT43" s="225"/>
      <c r="AU43" s="225"/>
      <c r="AV43" s="225"/>
      <c r="AW43" s="241"/>
      <c r="AX43" s="228"/>
      <c r="AY43" s="225"/>
      <c r="AZ43" s="225"/>
      <c r="BA43" s="226"/>
      <c r="BB43" s="226"/>
      <c r="BC43" s="226"/>
      <c r="BD43" s="226"/>
      <c r="BE43" s="226"/>
      <c r="BF43" s="226"/>
      <c r="BG43" s="226"/>
      <c r="BH43" s="226"/>
      <c r="BI43" s="226"/>
      <c r="BJ43" s="226"/>
      <c r="BK43" s="226"/>
      <c r="BL43" s="226"/>
      <c r="BM43" s="226"/>
      <c r="BN43" s="226"/>
      <c r="BO43" s="226"/>
      <c r="BP43" s="226"/>
    </row>
    <row r="44" spans="3:68" s="249" customFormat="1" ht="14.25" customHeight="1" x14ac:dyDescent="0.3">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c r="AI44" s="225"/>
      <c r="AJ44" s="225"/>
      <c r="AK44" s="225"/>
      <c r="AL44" s="225"/>
      <c r="AM44" s="225"/>
      <c r="AN44" s="225"/>
      <c r="AO44" s="241"/>
      <c r="AP44" s="225"/>
      <c r="AQ44" s="225"/>
      <c r="AR44" s="225"/>
      <c r="AS44" s="225"/>
      <c r="AT44" s="225"/>
      <c r="AU44" s="225"/>
      <c r="AV44" s="225"/>
      <c r="AW44" s="225" t="s">
        <v>168</v>
      </c>
      <c r="AX44" s="225" t="s">
        <v>168</v>
      </c>
      <c r="AY44" s="225"/>
      <c r="AZ44" s="225"/>
      <c r="BA44" s="226"/>
      <c r="BB44" s="226"/>
      <c r="BC44" s="226"/>
      <c r="BD44" s="226"/>
      <c r="BE44" s="226"/>
      <c r="BF44" s="226"/>
      <c r="BG44" s="226"/>
      <c r="BH44" s="226"/>
      <c r="BI44" s="226"/>
      <c r="BJ44" s="226"/>
      <c r="BK44" s="226"/>
      <c r="BL44" s="226"/>
      <c r="BM44" s="226"/>
      <c r="BN44" s="226"/>
      <c r="BO44" s="226"/>
      <c r="BP44" s="226"/>
    </row>
    <row r="45" spans="3:68" s="249" customFormat="1" ht="14.25" customHeight="1" x14ac:dyDescent="0.3">
      <c r="E45" s="250"/>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AP45" s="225"/>
      <c r="AQ45" s="225"/>
      <c r="AR45" s="225"/>
      <c r="AS45" s="225"/>
      <c r="AT45" s="225"/>
      <c r="AU45" s="225"/>
      <c r="AV45" s="225"/>
      <c r="AW45" s="241" t="s">
        <v>129</v>
      </c>
      <c r="AX45" s="228">
        <v>10</v>
      </c>
      <c r="AY45" s="225"/>
      <c r="AZ45" s="225"/>
      <c r="BA45" s="226"/>
      <c r="BB45" s="226"/>
      <c r="BC45" s="226"/>
      <c r="BD45" s="226"/>
      <c r="BE45" s="226"/>
      <c r="BF45" s="226"/>
      <c r="BG45" s="226"/>
      <c r="BH45" s="226"/>
      <c r="BI45" s="226"/>
      <c r="BJ45" s="226"/>
      <c r="BK45" s="226"/>
      <c r="BL45" s="226"/>
      <c r="BM45" s="226"/>
      <c r="BN45" s="226"/>
      <c r="BO45" s="226"/>
      <c r="BP45" s="226"/>
    </row>
    <row r="46" spans="3:68" s="249" customFormat="1" ht="14.25" customHeight="1" x14ac:dyDescent="0.3">
      <c r="C46" s="249" t="s">
        <v>154</v>
      </c>
      <c r="E46" s="250"/>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41" t="s">
        <v>128</v>
      </c>
      <c r="AX46" s="228">
        <v>0</v>
      </c>
      <c r="AY46" s="225"/>
      <c r="AZ46" s="225"/>
      <c r="BA46" s="226"/>
      <c r="BB46" s="226"/>
      <c r="BC46" s="226"/>
      <c r="BD46" s="226"/>
      <c r="BE46" s="226"/>
      <c r="BF46" s="226"/>
      <c r="BG46" s="226"/>
      <c r="BH46" s="226"/>
      <c r="BI46" s="226"/>
      <c r="BJ46" s="226"/>
      <c r="BK46" s="226"/>
      <c r="BL46" s="226"/>
      <c r="BM46" s="226"/>
      <c r="BN46" s="226"/>
      <c r="BO46" s="226"/>
      <c r="BP46" s="226"/>
    </row>
    <row r="47" spans="3:68" s="249" customFormat="1" ht="14.25" customHeight="1" x14ac:dyDescent="0.3">
      <c r="E47" s="250"/>
      <c r="G47" s="225"/>
      <c r="H47" s="225"/>
      <c r="I47" s="225"/>
      <c r="J47" s="225"/>
      <c r="K47" s="225"/>
      <c r="L47" s="225"/>
      <c r="M47" s="225"/>
      <c r="N47" s="225"/>
      <c r="O47" s="225"/>
      <c r="P47" s="225"/>
      <c r="Q47" s="225"/>
      <c r="R47" s="225"/>
      <c r="S47" s="225"/>
      <c r="T47" s="225"/>
      <c r="U47" s="225"/>
      <c r="V47" s="225"/>
      <c r="W47" s="225"/>
      <c r="X47" s="225"/>
      <c r="Y47" s="225"/>
      <c r="Z47" s="225"/>
      <c r="AA47" s="225"/>
      <c r="AB47" s="225"/>
      <c r="AC47" s="225"/>
      <c r="AD47" s="225"/>
      <c r="AE47" s="225"/>
      <c r="AF47" s="225"/>
      <c r="AG47" s="225"/>
      <c r="AH47" s="225"/>
      <c r="AI47" s="225"/>
      <c r="AJ47" s="225"/>
      <c r="AK47" s="225"/>
      <c r="AL47" s="225"/>
      <c r="AM47" s="225"/>
      <c r="AN47" s="225"/>
      <c r="AO47" s="241"/>
      <c r="AP47" s="225"/>
      <c r="AQ47" s="225"/>
      <c r="AR47" s="225"/>
      <c r="AS47" s="225"/>
      <c r="AT47" s="225"/>
      <c r="AU47" s="225"/>
      <c r="AV47" s="225"/>
      <c r="AW47" s="241"/>
      <c r="AX47" s="228"/>
      <c r="AY47" s="225"/>
      <c r="AZ47" s="225"/>
      <c r="BA47" s="226"/>
      <c r="BB47" s="226"/>
      <c r="BC47" s="226"/>
      <c r="BD47" s="226"/>
      <c r="BE47" s="226"/>
      <c r="BF47" s="226"/>
      <c r="BG47" s="226"/>
      <c r="BH47" s="226"/>
      <c r="BI47" s="226"/>
      <c r="BJ47" s="226"/>
      <c r="BK47" s="226"/>
      <c r="BL47" s="226"/>
      <c r="BM47" s="226"/>
      <c r="BN47" s="226"/>
      <c r="BO47" s="226"/>
      <c r="BP47" s="226"/>
    </row>
    <row r="48" spans="3:68" s="249" customFormat="1" ht="14.25" customHeight="1" x14ac:dyDescent="0.3">
      <c r="E48" s="250"/>
      <c r="G48" s="225"/>
      <c r="H48" s="225"/>
      <c r="I48" s="225"/>
      <c r="J48" s="225"/>
      <c r="K48" s="225"/>
      <c r="L48" s="225"/>
      <c r="M48" s="225"/>
      <c r="N48" s="225"/>
      <c r="O48" s="225"/>
      <c r="P48" s="225"/>
      <c r="Q48" s="225"/>
      <c r="R48" s="225"/>
      <c r="S48" s="225"/>
      <c r="T48" s="225"/>
      <c r="U48" s="225"/>
      <c r="V48" s="225"/>
      <c r="W48" s="225"/>
      <c r="X48" s="225"/>
      <c r="Y48" s="225"/>
      <c r="Z48" s="225"/>
      <c r="AA48" s="225"/>
      <c r="AB48" s="225"/>
      <c r="AC48" s="225"/>
      <c r="AD48" s="225"/>
      <c r="AE48" s="225"/>
      <c r="AF48" s="225"/>
      <c r="AG48" s="225"/>
      <c r="AH48" s="225"/>
      <c r="AI48" s="225"/>
      <c r="AJ48" s="225"/>
      <c r="AK48" s="225"/>
      <c r="AL48" s="225"/>
      <c r="AM48" s="225"/>
      <c r="AN48" s="225"/>
      <c r="AO48" s="241"/>
      <c r="AP48" s="225"/>
      <c r="AQ48" s="225"/>
      <c r="AR48" s="225"/>
      <c r="AS48" s="225"/>
      <c r="AT48" s="225"/>
      <c r="AU48" s="225"/>
      <c r="AV48" s="225"/>
      <c r="AW48" s="241"/>
      <c r="AX48" s="228"/>
      <c r="AY48" s="225"/>
      <c r="AZ48" s="225"/>
      <c r="BA48" s="226"/>
      <c r="BB48" s="226"/>
      <c r="BC48" s="226"/>
      <c r="BD48" s="226"/>
      <c r="BE48" s="226"/>
      <c r="BF48" s="226"/>
      <c r="BG48" s="226"/>
      <c r="BH48" s="226"/>
      <c r="BI48" s="226"/>
      <c r="BJ48" s="226"/>
      <c r="BK48" s="226"/>
      <c r="BL48" s="226"/>
      <c r="BM48" s="226"/>
      <c r="BN48" s="226"/>
      <c r="BO48" s="226"/>
      <c r="BP48" s="226"/>
    </row>
    <row r="49" spans="5:68" s="249" customFormat="1" ht="14.25" customHeight="1" x14ac:dyDescent="0.3">
      <c r="E49" s="250"/>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225"/>
      <c r="AN49" s="225"/>
      <c r="AO49" s="241"/>
      <c r="AP49" s="225"/>
      <c r="AQ49" s="225"/>
      <c r="AR49" s="225"/>
      <c r="AS49" s="225"/>
      <c r="AT49" s="225"/>
      <c r="AU49" s="225"/>
      <c r="AV49" s="225"/>
      <c r="AW49" s="225"/>
      <c r="AX49" s="228"/>
      <c r="AY49" s="225"/>
      <c r="AZ49" s="225"/>
      <c r="BA49" s="226"/>
      <c r="BB49" s="226"/>
      <c r="BC49" s="226"/>
      <c r="BD49" s="226"/>
      <c r="BE49" s="226"/>
      <c r="BF49" s="226"/>
      <c r="BG49" s="226"/>
      <c r="BH49" s="226"/>
      <c r="BI49" s="226"/>
      <c r="BJ49" s="226"/>
      <c r="BK49" s="226"/>
      <c r="BL49" s="226"/>
      <c r="BM49" s="226"/>
      <c r="BN49" s="226"/>
      <c r="BO49" s="226"/>
      <c r="BP49" s="226"/>
    </row>
    <row r="50" spans="5:68" s="249" customFormat="1" ht="14.25" customHeight="1" x14ac:dyDescent="0.3">
      <c r="E50" s="250"/>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41"/>
      <c r="AP50" s="225"/>
      <c r="AQ50" s="225"/>
      <c r="AR50" s="225"/>
      <c r="AS50" s="225"/>
      <c r="AT50" s="225"/>
      <c r="AU50" s="225"/>
      <c r="AV50" s="225"/>
      <c r="AW50" s="225" t="s">
        <v>169</v>
      </c>
      <c r="AX50" s="225" t="s">
        <v>169</v>
      </c>
      <c r="AY50" s="225"/>
      <c r="AZ50" s="225"/>
      <c r="BA50" s="226"/>
      <c r="BB50" s="226"/>
      <c r="BC50" s="226"/>
      <c r="BD50" s="226"/>
      <c r="BE50" s="226"/>
      <c r="BF50" s="226"/>
      <c r="BG50" s="226"/>
      <c r="BH50" s="226"/>
      <c r="BI50" s="226"/>
      <c r="BJ50" s="226"/>
      <c r="BK50" s="226"/>
      <c r="BL50" s="226"/>
      <c r="BM50" s="226"/>
      <c r="BN50" s="226"/>
      <c r="BO50" s="226"/>
      <c r="BP50" s="226"/>
    </row>
    <row r="51" spans="5:68" s="249" customFormat="1" ht="14.25" customHeight="1" x14ac:dyDescent="0.3">
      <c r="E51" s="250"/>
      <c r="G51" s="225"/>
      <c r="H51" s="225"/>
      <c r="I51" s="225"/>
      <c r="J51" s="225"/>
      <c r="K51" s="225"/>
      <c r="L51" s="225"/>
      <c r="M51" s="225"/>
      <c r="N51" s="225"/>
      <c r="O51" s="225"/>
      <c r="P51" s="225"/>
      <c r="Q51" s="225"/>
      <c r="R51" s="225"/>
      <c r="S51" s="225"/>
      <c r="T51" s="225"/>
      <c r="U51" s="225"/>
      <c r="V51" s="225"/>
      <c r="W51" s="225"/>
      <c r="X51" s="225"/>
      <c r="Y51" s="225"/>
      <c r="Z51" s="225"/>
      <c r="AA51" s="225"/>
      <c r="AB51" s="225"/>
      <c r="AC51" s="225"/>
      <c r="AD51" s="225"/>
      <c r="AE51" s="225"/>
      <c r="AF51" s="225"/>
      <c r="AG51" s="225"/>
      <c r="AH51" s="225"/>
      <c r="AI51" s="225"/>
      <c r="AJ51" s="225"/>
      <c r="AK51" s="225"/>
      <c r="AL51" s="225"/>
      <c r="AM51" s="225"/>
      <c r="AN51" s="225"/>
      <c r="AO51" s="241"/>
      <c r="AP51" s="225"/>
      <c r="AQ51" s="225"/>
      <c r="AR51" s="225"/>
      <c r="AS51" s="225"/>
      <c r="AT51" s="225"/>
      <c r="AU51" s="225"/>
      <c r="AV51" s="225"/>
      <c r="AW51" s="241" t="s">
        <v>170</v>
      </c>
      <c r="AX51" s="228">
        <v>10</v>
      </c>
      <c r="AY51" s="225"/>
      <c r="AZ51" s="225"/>
      <c r="BA51" s="226"/>
      <c r="BB51" s="226"/>
      <c r="BC51" s="226"/>
      <c r="BD51" s="226"/>
      <c r="BE51" s="226"/>
      <c r="BF51" s="226"/>
      <c r="BG51" s="226"/>
      <c r="BH51" s="226"/>
      <c r="BI51" s="226"/>
      <c r="BJ51" s="226"/>
      <c r="BK51" s="226"/>
      <c r="BL51" s="226"/>
      <c r="BM51" s="226"/>
      <c r="BN51" s="226"/>
      <c r="BO51" s="226"/>
      <c r="BP51" s="226"/>
    </row>
    <row r="52" spans="5:68" s="249" customFormat="1" ht="14.25" customHeight="1" x14ac:dyDescent="0.3">
      <c r="E52" s="250"/>
      <c r="G52" s="225"/>
      <c r="H52" s="225"/>
      <c r="I52" s="225"/>
      <c r="J52" s="225"/>
      <c r="K52" s="225"/>
      <c r="L52" s="225"/>
      <c r="M52" s="225"/>
      <c r="N52" s="225"/>
      <c r="O52" s="225"/>
      <c r="P52" s="225"/>
      <c r="Q52" s="225"/>
      <c r="R52" s="225"/>
      <c r="S52" s="225"/>
      <c r="T52" s="225"/>
      <c r="U52" s="225"/>
      <c r="V52" s="225"/>
      <c r="W52" s="225"/>
      <c r="X52" s="225"/>
      <c r="Y52" s="225"/>
      <c r="Z52" s="225"/>
      <c r="AA52" s="225"/>
      <c r="AB52" s="225"/>
      <c r="AC52" s="225"/>
      <c r="AD52" s="225"/>
      <c r="AE52" s="225"/>
      <c r="AF52" s="225"/>
      <c r="AG52" s="225"/>
      <c r="AH52" s="225"/>
      <c r="AI52" s="225"/>
      <c r="AJ52" s="225"/>
      <c r="AK52" s="225"/>
      <c r="AL52" s="225"/>
      <c r="AM52" s="225"/>
      <c r="AN52" s="225"/>
      <c r="AO52" s="225"/>
      <c r="AP52" s="225"/>
      <c r="AQ52" s="225"/>
      <c r="AR52" s="225"/>
      <c r="AS52" s="225"/>
      <c r="AT52" s="225"/>
      <c r="AU52" s="225"/>
      <c r="AV52" s="225"/>
      <c r="AW52" s="241" t="s">
        <v>171</v>
      </c>
      <c r="AX52" s="228">
        <v>0</v>
      </c>
      <c r="AY52" s="225"/>
      <c r="AZ52" s="225"/>
      <c r="BA52" s="226"/>
      <c r="BB52" s="226"/>
      <c r="BC52" s="226"/>
      <c r="BD52" s="226"/>
      <c r="BE52" s="226"/>
      <c r="BF52" s="226"/>
      <c r="BG52" s="226"/>
      <c r="BH52" s="226"/>
      <c r="BI52" s="226"/>
      <c r="BJ52" s="226"/>
      <c r="BK52" s="226"/>
      <c r="BL52" s="226"/>
      <c r="BM52" s="226"/>
      <c r="BN52" s="226"/>
      <c r="BO52" s="226"/>
      <c r="BP52" s="226"/>
    </row>
    <row r="53" spans="5:68" s="249" customFormat="1" ht="14.25" customHeight="1" x14ac:dyDescent="0.3">
      <c r="E53" s="250"/>
      <c r="G53" s="225"/>
      <c r="H53" s="225"/>
      <c r="I53" s="225"/>
      <c r="J53" s="225"/>
      <c r="K53" s="225"/>
      <c r="L53" s="225"/>
      <c r="M53" s="225"/>
      <c r="N53" s="225"/>
      <c r="O53" s="225"/>
      <c r="P53" s="225"/>
      <c r="Q53" s="225"/>
      <c r="R53" s="225"/>
      <c r="S53" s="225"/>
      <c r="T53" s="225"/>
      <c r="U53" s="225"/>
      <c r="V53" s="225"/>
      <c r="W53" s="225"/>
      <c r="X53" s="225"/>
      <c r="Y53" s="225"/>
      <c r="Z53" s="225"/>
      <c r="AA53" s="225"/>
      <c r="AB53" s="225"/>
      <c r="AC53" s="225"/>
      <c r="AD53" s="225"/>
      <c r="AE53" s="225"/>
      <c r="AF53" s="225"/>
      <c r="AG53" s="225"/>
      <c r="AH53" s="225"/>
      <c r="AI53" s="225"/>
      <c r="AJ53" s="225"/>
      <c r="AK53" s="225"/>
      <c r="AL53" s="225"/>
      <c r="AM53" s="225"/>
      <c r="AN53" s="225"/>
      <c r="AO53" s="225"/>
      <c r="AP53" s="225"/>
      <c r="AQ53" s="225"/>
      <c r="AR53" s="225"/>
      <c r="AS53" s="225"/>
      <c r="AT53" s="225"/>
      <c r="AU53" s="225"/>
      <c r="AV53" s="225"/>
      <c r="AW53" s="241"/>
      <c r="AX53" s="228"/>
      <c r="AY53" s="225"/>
      <c r="AZ53" s="225"/>
      <c r="BA53" s="226"/>
      <c r="BB53" s="226"/>
      <c r="BC53" s="226"/>
      <c r="BD53" s="226"/>
      <c r="BE53" s="226"/>
      <c r="BF53" s="226"/>
      <c r="BG53" s="226"/>
      <c r="BH53" s="226"/>
      <c r="BI53" s="226"/>
      <c r="BJ53" s="226"/>
      <c r="BK53" s="226"/>
      <c r="BL53" s="226"/>
      <c r="BM53" s="226"/>
      <c r="BN53" s="226"/>
      <c r="BO53" s="226"/>
      <c r="BP53" s="226"/>
    </row>
    <row r="54" spans="5:68" s="249" customFormat="1" ht="14.25" customHeight="1" x14ac:dyDescent="0.3">
      <c r="E54" s="250"/>
      <c r="G54" s="225"/>
      <c r="H54" s="225"/>
      <c r="I54" s="225"/>
      <c r="J54" s="225"/>
      <c r="K54" s="225"/>
      <c r="L54" s="225"/>
      <c r="M54" s="225"/>
      <c r="N54" s="225"/>
      <c r="O54" s="225"/>
      <c r="P54" s="225"/>
      <c r="Q54" s="225"/>
      <c r="R54" s="225"/>
      <c r="S54" s="225"/>
      <c r="T54" s="225"/>
      <c r="U54" s="225"/>
      <c r="V54" s="225"/>
      <c r="W54" s="225"/>
      <c r="X54" s="225"/>
      <c r="Y54" s="225"/>
      <c r="Z54" s="225"/>
      <c r="AA54" s="225"/>
      <c r="AB54" s="225"/>
      <c r="AC54" s="225"/>
      <c r="AD54" s="225"/>
      <c r="AE54" s="225"/>
      <c r="AF54" s="225"/>
      <c r="AG54" s="225"/>
      <c r="AH54" s="225"/>
      <c r="AI54" s="225"/>
      <c r="AJ54" s="225"/>
      <c r="AK54" s="225"/>
      <c r="AL54" s="225"/>
      <c r="AM54" s="225"/>
      <c r="AN54" s="225"/>
      <c r="AO54" s="225"/>
      <c r="AP54" s="225"/>
      <c r="AQ54" s="225"/>
      <c r="AR54" s="225"/>
      <c r="AS54" s="225"/>
      <c r="AT54" s="225"/>
      <c r="AU54" s="225"/>
      <c r="AV54" s="225"/>
      <c r="AW54" s="241"/>
      <c r="AX54" s="228"/>
      <c r="AY54" s="225"/>
      <c r="AZ54" s="225"/>
      <c r="BA54" s="226"/>
      <c r="BB54" s="226"/>
      <c r="BC54" s="226"/>
      <c r="BD54" s="226"/>
      <c r="BE54" s="226"/>
      <c r="BF54" s="226"/>
      <c r="BG54" s="226"/>
      <c r="BH54" s="226"/>
      <c r="BI54" s="226"/>
      <c r="BJ54" s="226"/>
      <c r="BK54" s="226"/>
      <c r="BL54" s="226"/>
      <c r="BM54" s="226"/>
      <c r="BN54" s="226"/>
      <c r="BO54" s="226"/>
      <c r="BP54" s="226"/>
    </row>
    <row r="55" spans="5:68" s="249" customFormat="1" ht="14.25" customHeight="1" x14ac:dyDescent="0.3">
      <c r="E55" s="250"/>
      <c r="G55" s="225"/>
      <c r="H55" s="225"/>
      <c r="I55" s="225"/>
      <c r="J55" s="225"/>
      <c r="K55" s="225"/>
      <c r="L55" s="225"/>
      <c r="M55" s="225"/>
      <c r="N55" s="225"/>
      <c r="O55" s="225"/>
      <c r="P55" s="225"/>
      <c r="Q55" s="225"/>
      <c r="R55" s="225"/>
      <c r="S55" s="225"/>
      <c r="T55" s="225"/>
      <c r="U55" s="225"/>
      <c r="V55" s="225"/>
      <c r="W55" s="225"/>
      <c r="X55" s="225"/>
      <c r="Y55" s="225"/>
      <c r="Z55" s="225"/>
      <c r="AA55" s="225"/>
      <c r="AB55" s="225"/>
      <c r="AC55" s="225"/>
      <c r="AD55" s="225"/>
      <c r="AE55" s="225"/>
      <c r="AF55" s="225"/>
      <c r="AG55" s="225"/>
      <c r="AH55" s="225"/>
      <c r="AI55" s="225"/>
      <c r="AJ55" s="225"/>
      <c r="AK55" s="225"/>
      <c r="AL55" s="225"/>
      <c r="AM55" s="225"/>
      <c r="AN55" s="225"/>
      <c r="AO55" s="225"/>
      <c r="AP55" s="225"/>
      <c r="AQ55" s="225"/>
      <c r="AR55" s="225"/>
      <c r="AS55" s="225"/>
      <c r="AT55" s="225"/>
      <c r="AU55" s="225"/>
      <c r="AV55" s="225"/>
      <c r="AW55" s="225"/>
      <c r="AX55" s="228"/>
      <c r="AY55" s="225"/>
      <c r="AZ55" s="225"/>
      <c r="BA55" s="226"/>
      <c r="BB55" s="226"/>
      <c r="BC55" s="226"/>
      <c r="BD55" s="226"/>
      <c r="BE55" s="226"/>
      <c r="BF55" s="226"/>
      <c r="BG55" s="226"/>
      <c r="BH55" s="226"/>
      <c r="BI55" s="226"/>
      <c r="BJ55" s="226"/>
      <c r="BK55" s="226"/>
      <c r="BL55" s="226"/>
      <c r="BM55" s="226"/>
      <c r="BN55" s="226"/>
      <c r="BO55" s="226"/>
      <c r="BP55" s="226"/>
    </row>
    <row r="56" spans="5:68" s="249" customFormat="1" ht="14.25" customHeight="1" x14ac:dyDescent="0.25">
      <c r="E56" s="250"/>
      <c r="G56" s="225"/>
      <c r="H56" s="225"/>
      <c r="I56" s="225"/>
      <c r="J56" s="225"/>
      <c r="K56" s="225"/>
      <c r="L56" s="225"/>
      <c r="M56" s="225"/>
      <c r="N56" s="225"/>
      <c r="O56" s="225"/>
      <c r="P56" s="225"/>
      <c r="Q56" s="225"/>
      <c r="R56" s="225"/>
      <c r="S56" s="225"/>
      <c r="T56" s="225"/>
      <c r="U56" s="225"/>
      <c r="V56" s="225"/>
      <c r="W56" s="225"/>
      <c r="X56" s="225"/>
      <c r="Y56" s="225"/>
      <c r="Z56" s="225"/>
      <c r="AA56" s="225"/>
      <c r="AB56" s="225"/>
      <c r="AC56" s="225"/>
      <c r="AD56" s="225"/>
      <c r="AE56" s="225"/>
      <c r="AF56" s="225"/>
      <c r="AG56" s="225"/>
      <c r="AH56" s="225"/>
      <c r="AI56" s="225"/>
      <c r="AJ56" s="225"/>
      <c r="AK56" s="225"/>
      <c r="AL56" s="225"/>
      <c r="AM56" s="225"/>
      <c r="AN56" s="225"/>
      <c r="AO56" s="225"/>
      <c r="AP56" s="225"/>
      <c r="AQ56" s="225"/>
      <c r="AR56" s="225"/>
      <c r="AS56" s="225"/>
      <c r="AT56" s="225"/>
      <c r="AU56" s="225"/>
      <c r="AV56" s="225"/>
      <c r="AW56" s="225" t="s">
        <v>172</v>
      </c>
      <c r="AX56" s="225" t="s">
        <v>172</v>
      </c>
      <c r="AY56" s="225"/>
      <c r="AZ56" s="225"/>
      <c r="BA56" s="226"/>
      <c r="BB56" s="226"/>
      <c r="BC56" s="226"/>
      <c r="BD56" s="226"/>
      <c r="BE56" s="226"/>
      <c r="BF56" s="226"/>
      <c r="BG56" s="226"/>
      <c r="BH56" s="226"/>
      <c r="BI56" s="226"/>
      <c r="BJ56" s="226"/>
      <c r="BK56" s="226"/>
      <c r="BL56" s="226"/>
      <c r="BM56" s="226"/>
      <c r="BN56" s="226"/>
      <c r="BO56" s="226"/>
      <c r="BP56" s="226"/>
    </row>
    <row r="57" spans="5:68" s="249" customFormat="1" ht="14.25" customHeight="1" x14ac:dyDescent="0.3">
      <c r="E57" s="250"/>
      <c r="G57" s="225"/>
      <c r="H57" s="225"/>
      <c r="I57" s="225"/>
      <c r="J57" s="225"/>
      <c r="K57" s="225"/>
      <c r="L57" s="225"/>
      <c r="M57" s="225"/>
      <c r="N57" s="225"/>
      <c r="O57" s="225"/>
      <c r="P57" s="225"/>
      <c r="Q57" s="225"/>
      <c r="R57" s="225"/>
      <c r="S57" s="225"/>
      <c r="T57" s="225"/>
      <c r="U57" s="225"/>
      <c r="V57" s="225"/>
      <c r="W57" s="225"/>
      <c r="X57" s="225"/>
      <c r="Y57" s="225"/>
      <c r="Z57" s="225"/>
      <c r="AA57" s="225"/>
      <c r="AB57" s="225"/>
      <c r="AC57" s="225"/>
      <c r="AD57" s="225"/>
      <c r="AE57" s="225"/>
      <c r="AF57" s="225"/>
      <c r="AG57" s="225"/>
      <c r="AH57" s="225"/>
      <c r="AI57" s="225"/>
      <c r="AJ57" s="225"/>
      <c r="AK57" s="225"/>
      <c r="AL57" s="225"/>
      <c r="AM57" s="225"/>
      <c r="AN57" s="225"/>
      <c r="AO57" s="225"/>
      <c r="AP57" s="225"/>
      <c r="AQ57" s="225"/>
      <c r="AR57" s="225"/>
      <c r="AS57" s="225"/>
      <c r="AT57" s="225"/>
      <c r="AU57" s="225"/>
      <c r="AV57" s="225"/>
      <c r="AW57" s="241" t="s">
        <v>132</v>
      </c>
      <c r="AX57" s="228">
        <v>10</v>
      </c>
      <c r="AY57" s="225"/>
      <c r="AZ57" s="225"/>
      <c r="BA57" s="226"/>
      <c r="BB57" s="226"/>
      <c r="BC57" s="226"/>
      <c r="BD57" s="226"/>
      <c r="BE57" s="226"/>
      <c r="BF57" s="226"/>
      <c r="BG57" s="226"/>
      <c r="BH57" s="226"/>
      <c r="BI57" s="226"/>
      <c r="BJ57" s="226"/>
      <c r="BK57" s="226"/>
      <c r="BL57" s="226"/>
      <c r="BM57" s="226"/>
      <c r="BN57" s="226"/>
      <c r="BO57" s="226"/>
      <c r="BP57" s="226"/>
    </row>
    <row r="58" spans="5:68" s="249" customFormat="1" ht="14.25" customHeight="1" x14ac:dyDescent="0.3">
      <c r="E58" s="250"/>
      <c r="G58" s="225"/>
      <c r="H58" s="225"/>
      <c r="I58" s="225"/>
      <c r="J58" s="225"/>
      <c r="K58" s="225"/>
      <c r="L58" s="225"/>
      <c r="M58" s="225"/>
      <c r="N58" s="225"/>
      <c r="O58" s="225"/>
      <c r="P58" s="225"/>
      <c r="Q58" s="225"/>
      <c r="R58" s="225"/>
      <c r="S58" s="225"/>
      <c r="T58" s="225"/>
      <c r="U58" s="225"/>
      <c r="V58" s="225"/>
      <c r="W58" s="225"/>
      <c r="X58" s="225"/>
      <c r="Y58" s="225"/>
      <c r="Z58" s="225"/>
      <c r="AA58" s="225"/>
      <c r="AB58" s="225"/>
      <c r="AC58" s="225"/>
      <c r="AD58" s="225"/>
      <c r="AE58" s="225"/>
      <c r="AF58" s="225"/>
      <c r="AG58" s="225"/>
      <c r="AH58" s="225"/>
      <c r="AI58" s="225"/>
      <c r="AJ58" s="225"/>
      <c r="AK58" s="225"/>
      <c r="AL58" s="225"/>
      <c r="AM58" s="225"/>
      <c r="AN58" s="225"/>
      <c r="AO58" s="225"/>
      <c r="AP58" s="225"/>
      <c r="AQ58" s="225"/>
      <c r="AR58" s="225"/>
      <c r="AS58" s="225"/>
      <c r="AT58" s="225"/>
      <c r="AU58" s="225"/>
      <c r="AV58" s="225"/>
      <c r="AW58" s="241" t="s">
        <v>133</v>
      </c>
      <c r="AX58" s="228">
        <v>5</v>
      </c>
      <c r="AY58" s="225"/>
      <c r="AZ58" s="225"/>
      <c r="BA58" s="226"/>
      <c r="BB58" s="226"/>
      <c r="BC58" s="226"/>
      <c r="BD58" s="226"/>
      <c r="BE58" s="226"/>
      <c r="BF58" s="226"/>
      <c r="BG58" s="226"/>
      <c r="BH58" s="226"/>
      <c r="BI58" s="226"/>
      <c r="BJ58" s="226"/>
      <c r="BK58" s="226"/>
      <c r="BL58" s="226"/>
      <c r="BM58" s="226"/>
      <c r="BN58" s="226"/>
      <c r="BO58" s="226"/>
      <c r="BP58" s="226"/>
    </row>
    <row r="59" spans="5:68" s="249" customFormat="1" ht="14.25" customHeight="1" x14ac:dyDescent="0.3">
      <c r="E59" s="250"/>
      <c r="G59" s="225"/>
      <c r="H59" s="225"/>
      <c r="I59" s="225"/>
      <c r="J59" s="225"/>
      <c r="K59" s="225"/>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225"/>
      <c r="AL59" s="225"/>
      <c r="AM59" s="225"/>
      <c r="AN59" s="225"/>
      <c r="AO59" s="225"/>
      <c r="AP59" s="225"/>
      <c r="AQ59" s="225"/>
      <c r="AR59" s="225"/>
      <c r="AS59" s="225"/>
      <c r="AT59" s="225"/>
      <c r="AU59" s="225"/>
      <c r="AV59" s="225"/>
      <c r="AW59" s="241" t="s">
        <v>131</v>
      </c>
      <c r="AX59" s="228">
        <v>2</v>
      </c>
      <c r="AY59" s="225"/>
      <c r="AZ59" s="225"/>
      <c r="BA59" s="226"/>
      <c r="BB59" s="226"/>
      <c r="BC59" s="226"/>
      <c r="BD59" s="226"/>
      <c r="BE59" s="226"/>
      <c r="BF59" s="226"/>
      <c r="BG59" s="226"/>
      <c r="BH59" s="226"/>
      <c r="BI59" s="226"/>
      <c r="BJ59" s="226"/>
      <c r="BK59" s="226"/>
      <c r="BL59" s="226"/>
      <c r="BM59" s="226"/>
      <c r="BN59" s="226"/>
      <c r="BO59" s="226"/>
      <c r="BP59" s="226"/>
    </row>
    <row r="60" spans="5:68" s="249" customFormat="1" ht="14.25" customHeight="1" x14ac:dyDescent="0.3">
      <c r="E60" s="250"/>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c r="AL60" s="225"/>
      <c r="AM60" s="225"/>
      <c r="AN60" s="225"/>
      <c r="AO60" s="225"/>
      <c r="AP60" s="225"/>
      <c r="AQ60" s="225"/>
      <c r="AR60" s="225"/>
      <c r="AS60" s="225"/>
      <c r="AT60" s="225"/>
      <c r="AU60" s="225"/>
      <c r="AV60" s="225"/>
      <c r="AW60" s="241"/>
      <c r="AX60" s="228"/>
      <c r="AY60" s="225"/>
      <c r="AZ60" s="225"/>
      <c r="BA60" s="226"/>
      <c r="BB60" s="226"/>
      <c r="BC60" s="226"/>
      <c r="BD60" s="226"/>
      <c r="BE60" s="226"/>
      <c r="BF60" s="226"/>
      <c r="BG60" s="226"/>
      <c r="BH60" s="226"/>
      <c r="BI60" s="226"/>
      <c r="BJ60" s="226"/>
      <c r="BK60" s="226"/>
      <c r="BL60" s="226"/>
      <c r="BM60" s="226"/>
      <c r="BN60" s="226"/>
      <c r="BO60" s="226"/>
      <c r="BP60" s="226"/>
    </row>
    <row r="61" spans="5:68" s="249" customFormat="1" ht="14.25" customHeight="1" x14ac:dyDescent="0.3">
      <c r="E61" s="250"/>
      <c r="G61" s="225"/>
      <c r="H61" s="225"/>
      <c r="I61" s="225"/>
      <c r="J61" s="225"/>
      <c r="K61" s="225"/>
      <c r="L61" s="225"/>
      <c r="M61" s="225"/>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25"/>
      <c r="AK61" s="225"/>
      <c r="AL61" s="225"/>
      <c r="AM61" s="225"/>
      <c r="AN61" s="225"/>
      <c r="AO61" s="225"/>
      <c r="AP61" s="225"/>
      <c r="AQ61" s="225"/>
      <c r="AR61" s="225"/>
      <c r="AS61" s="225"/>
      <c r="AT61" s="225"/>
      <c r="AU61" s="225"/>
      <c r="AV61" s="225"/>
      <c r="AW61" s="225"/>
      <c r="AX61" s="228"/>
      <c r="AY61" s="225"/>
      <c r="AZ61" s="225"/>
      <c r="BA61" s="226"/>
      <c r="BB61" s="226"/>
      <c r="BC61" s="226"/>
      <c r="BD61" s="226"/>
      <c r="BE61" s="226"/>
      <c r="BF61" s="226"/>
      <c r="BG61" s="226"/>
      <c r="BH61" s="226"/>
      <c r="BI61" s="226"/>
      <c r="BJ61" s="226"/>
      <c r="BK61" s="226"/>
      <c r="BL61" s="226"/>
      <c r="BM61" s="226"/>
      <c r="BN61" s="226"/>
      <c r="BO61" s="226"/>
      <c r="BP61" s="226"/>
    </row>
    <row r="62" spans="5:68" s="223" customFormat="1" ht="14.25" customHeight="1" x14ac:dyDescent="0.25">
      <c r="E62" s="251"/>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25"/>
      <c r="AK62" s="225"/>
      <c r="AL62" s="225"/>
      <c r="AM62" s="225"/>
      <c r="AN62" s="225"/>
      <c r="AO62" s="225"/>
      <c r="AP62" s="225"/>
      <c r="AQ62" s="225"/>
      <c r="AR62" s="225"/>
      <c r="AS62" s="225"/>
      <c r="AT62" s="225"/>
      <c r="AU62" s="225"/>
      <c r="AV62" s="225"/>
      <c r="AW62" s="225" t="s">
        <v>173</v>
      </c>
      <c r="AX62" s="225" t="s">
        <v>173</v>
      </c>
      <c r="AY62" s="225"/>
      <c r="AZ62" s="225"/>
      <c r="BA62" s="226"/>
      <c r="BB62" s="226"/>
      <c r="BC62" s="226"/>
      <c r="BD62" s="226"/>
      <c r="BE62" s="226"/>
      <c r="BF62" s="226"/>
      <c r="BG62" s="226"/>
      <c r="BH62" s="226"/>
      <c r="BI62" s="226"/>
      <c r="BJ62" s="226"/>
      <c r="BK62" s="226"/>
      <c r="BL62" s="226"/>
      <c r="BM62" s="226"/>
      <c r="BN62" s="226"/>
      <c r="BO62" s="226"/>
      <c r="BP62" s="252"/>
    </row>
    <row r="63" spans="5:68" s="223" customFormat="1" ht="14.25" customHeight="1" x14ac:dyDescent="0.3">
      <c r="E63" s="251"/>
      <c r="G63" s="225"/>
      <c r="H63" s="225"/>
      <c r="I63" s="225"/>
      <c r="J63" s="225"/>
      <c r="K63" s="225"/>
      <c r="L63" s="225"/>
      <c r="M63" s="225"/>
      <c r="N63" s="225"/>
      <c r="O63" s="225"/>
      <c r="P63" s="225"/>
      <c r="Q63" s="225"/>
      <c r="R63" s="225"/>
      <c r="S63" s="225"/>
      <c r="T63" s="225"/>
      <c r="U63" s="225"/>
      <c r="V63" s="225"/>
      <c r="W63" s="225"/>
      <c r="X63" s="225"/>
      <c r="Y63" s="225"/>
      <c r="Z63" s="225"/>
      <c r="AA63" s="225"/>
      <c r="AB63" s="225"/>
      <c r="AC63" s="225"/>
      <c r="AD63" s="225"/>
      <c r="AE63" s="225"/>
      <c r="AF63" s="225"/>
      <c r="AG63" s="225"/>
      <c r="AH63" s="225"/>
      <c r="AI63" s="225"/>
      <c r="AJ63" s="225"/>
      <c r="AK63" s="225"/>
      <c r="AL63" s="225"/>
      <c r="AM63" s="225"/>
      <c r="AN63" s="225"/>
      <c r="AO63" s="225"/>
      <c r="AP63" s="225"/>
      <c r="AQ63" s="225"/>
      <c r="AR63" s="225"/>
      <c r="AS63" s="225"/>
      <c r="AT63" s="225"/>
      <c r="AU63" s="225"/>
      <c r="AV63" s="225"/>
      <c r="AW63" s="241" t="s">
        <v>132</v>
      </c>
      <c r="AX63" s="228">
        <v>10</v>
      </c>
      <c r="AY63" s="225"/>
      <c r="AZ63" s="225"/>
      <c r="BA63" s="226"/>
      <c r="BB63" s="226"/>
      <c r="BC63" s="226"/>
      <c r="BD63" s="226"/>
      <c r="BE63" s="226"/>
      <c r="BF63" s="226"/>
      <c r="BG63" s="226"/>
      <c r="BH63" s="226"/>
      <c r="BI63" s="226"/>
      <c r="BJ63" s="226"/>
      <c r="BK63" s="226"/>
      <c r="BL63" s="226"/>
      <c r="BM63" s="226"/>
      <c r="BN63" s="226"/>
      <c r="BO63" s="226"/>
      <c r="BP63" s="252"/>
    </row>
    <row r="64" spans="5:68" s="223" customFormat="1" ht="14.25" customHeight="1" x14ac:dyDescent="0.3">
      <c r="E64" s="251"/>
      <c r="G64" s="225"/>
      <c r="H64" s="225"/>
      <c r="I64" s="225"/>
      <c r="J64" s="225"/>
      <c r="K64" s="225"/>
      <c r="L64" s="225"/>
      <c r="M64" s="225"/>
      <c r="N64" s="225"/>
      <c r="O64" s="225"/>
      <c r="P64" s="225"/>
      <c r="Q64" s="225"/>
      <c r="R64" s="225"/>
      <c r="S64" s="225"/>
      <c r="T64" s="225"/>
      <c r="U64" s="225"/>
      <c r="V64" s="225"/>
      <c r="W64" s="225"/>
      <c r="X64" s="225"/>
      <c r="Y64" s="225"/>
      <c r="Z64" s="225"/>
      <c r="AA64" s="225"/>
      <c r="AB64" s="225"/>
      <c r="AC64" s="225"/>
      <c r="AD64" s="225"/>
      <c r="AE64" s="225"/>
      <c r="AF64" s="225"/>
      <c r="AG64" s="225"/>
      <c r="AH64" s="225"/>
      <c r="AI64" s="225"/>
      <c r="AJ64" s="225"/>
      <c r="AK64" s="225"/>
      <c r="AL64" s="225"/>
      <c r="AM64" s="225"/>
      <c r="AN64" s="225"/>
      <c r="AO64" s="225"/>
      <c r="AP64" s="225"/>
      <c r="AQ64" s="225"/>
      <c r="AR64" s="225"/>
      <c r="AS64" s="225"/>
      <c r="AT64" s="225"/>
      <c r="AU64" s="225"/>
      <c r="AV64" s="225"/>
      <c r="AW64" s="241" t="s">
        <v>133</v>
      </c>
      <c r="AX64" s="228">
        <v>5</v>
      </c>
      <c r="AY64" s="225"/>
      <c r="AZ64" s="225"/>
      <c r="BA64" s="226"/>
      <c r="BB64" s="226"/>
      <c r="BC64" s="226"/>
      <c r="BD64" s="226"/>
      <c r="BE64" s="226"/>
      <c r="BF64" s="226"/>
      <c r="BG64" s="226"/>
      <c r="BH64" s="226"/>
      <c r="BI64" s="226"/>
      <c r="BJ64" s="226"/>
      <c r="BK64" s="226"/>
      <c r="BL64" s="226"/>
      <c r="BM64" s="226"/>
      <c r="BN64" s="226"/>
      <c r="BO64" s="226"/>
      <c r="BP64" s="252"/>
    </row>
    <row r="65" spans="5:68" s="223" customFormat="1" ht="14.25" customHeight="1" x14ac:dyDescent="0.3">
      <c r="E65" s="251"/>
      <c r="G65" s="225"/>
      <c r="H65" s="225"/>
      <c r="I65" s="225"/>
      <c r="J65" s="225"/>
      <c r="K65" s="225"/>
      <c r="L65" s="225"/>
      <c r="M65" s="225"/>
      <c r="N65" s="225"/>
      <c r="O65" s="225"/>
      <c r="P65" s="225"/>
      <c r="Q65" s="225"/>
      <c r="R65" s="225"/>
      <c r="S65" s="225"/>
      <c r="T65" s="225"/>
      <c r="U65" s="225"/>
      <c r="V65" s="225"/>
      <c r="W65" s="225"/>
      <c r="X65" s="225"/>
      <c r="Y65" s="225"/>
      <c r="Z65" s="225"/>
      <c r="AA65" s="225"/>
      <c r="AB65" s="225"/>
      <c r="AC65" s="225"/>
      <c r="AD65" s="225"/>
      <c r="AE65" s="225"/>
      <c r="AF65" s="225"/>
      <c r="AG65" s="225"/>
      <c r="AH65" s="225"/>
      <c r="AI65" s="225"/>
      <c r="AJ65" s="225"/>
      <c r="AK65" s="225"/>
      <c r="AL65" s="225"/>
      <c r="AM65" s="225"/>
      <c r="AN65" s="225"/>
      <c r="AO65" s="225"/>
      <c r="AP65" s="225"/>
      <c r="AQ65" s="225"/>
      <c r="AR65" s="225"/>
      <c r="AS65" s="225"/>
      <c r="AT65" s="225"/>
      <c r="AU65" s="225"/>
      <c r="AV65" s="225"/>
      <c r="AW65" s="241" t="s">
        <v>131</v>
      </c>
      <c r="AX65" s="228">
        <v>2</v>
      </c>
      <c r="AY65" s="225"/>
      <c r="AZ65" s="225"/>
      <c r="BA65" s="226"/>
      <c r="BB65" s="226"/>
      <c r="BC65" s="226"/>
      <c r="BD65" s="226"/>
      <c r="BE65" s="226"/>
      <c r="BF65" s="226"/>
      <c r="BG65" s="226"/>
      <c r="BH65" s="226"/>
      <c r="BI65" s="226"/>
      <c r="BJ65" s="226"/>
      <c r="BK65" s="226"/>
      <c r="BL65" s="226"/>
      <c r="BM65" s="226"/>
      <c r="BN65" s="226"/>
      <c r="BO65" s="226"/>
      <c r="BP65" s="252"/>
    </row>
    <row r="66" spans="5:68" s="223" customFormat="1" ht="14.25" customHeight="1" x14ac:dyDescent="0.3">
      <c r="E66" s="251"/>
      <c r="G66" s="225"/>
      <c r="H66" s="225"/>
      <c r="I66" s="225"/>
      <c r="J66" s="225"/>
      <c r="K66" s="225"/>
      <c r="L66" s="225"/>
      <c r="M66" s="225"/>
      <c r="N66" s="225"/>
      <c r="O66" s="225"/>
      <c r="P66" s="225"/>
      <c r="Q66" s="225"/>
      <c r="R66" s="225"/>
      <c r="S66" s="225"/>
      <c r="T66" s="225"/>
      <c r="U66" s="225"/>
      <c r="V66" s="225"/>
      <c r="W66" s="225"/>
      <c r="X66" s="225"/>
      <c r="Y66" s="225"/>
      <c r="Z66" s="225"/>
      <c r="AA66" s="225"/>
      <c r="AB66" s="225"/>
      <c r="AC66" s="225"/>
      <c r="AD66" s="225"/>
      <c r="AE66" s="225"/>
      <c r="AF66" s="225"/>
      <c r="AG66" s="225"/>
      <c r="AH66" s="225"/>
      <c r="AI66" s="225"/>
      <c r="AJ66" s="225"/>
      <c r="AK66" s="225"/>
      <c r="AL66" s="225"/>
      <c r="AM66" s="225"/>
      <c r="AN66" s="225"/>
      <c r="AO66" s="225"/>
      <c r="AP66" s="225"/>
      <c r="AQ66" s="225"/>
      <c r="AR66" s="225"/>
      <c r="AS66" s="225"/>
      <c r="AT66" s="225"/>
      <c r="AU66" s="225"/>
      <c r="AV66" s="225"/>
      <c r="AW66" s="241" t="s">
        <v>174</v>
      </c>
      <c r="AX66" s="228">
        <v>0</v>
      </c>
      <c r="AY66" s="225"/>
      <c r="AZ66" s="225"/>
      <c r="BA66" s="226"/>
      <c r="BB66" s="226"/>
      <c r="BC66" s="226"/>
      <c r="BD66" s="226"/>
      <c r="BE66" s="226"/>
      <c r="BF66" s="226"/>
      <c r="BG66" s="226"/>
      <c r="BH66" s="226"/>
      <c r="BI66" s="226"/>
      <c r="BJ66" s="226"/>
      <c r="BK66" s="226"/>
      <c r="BL66" s="226"/>
      <c r="BM66" s="226"/>
      <c r="BN66" s="226"/>
      <c r="BO66" s="226"/>
      <c r="BP66" s="252"/>
    </row>
    <row r="67" spans="5:68" s="223" customFormat="1" ht="14.25" customHeight="1" x14ac:dyDescent="0.3">
      <c r="E67" s="251"/>
      <c r="G67" s="225"/>
      <c r="H67" s="225"/>
      <c r="I67" s="225"/>
      <c r="J67" s="225"/>
      <c r="K67" s="225"/>
      <c r="L67" s="225"/>
      <c r="M67" s="225"/>
      <c r="N67" s="225"/>
      <c r="O67" s="225"/>
      <c r="P67" s="225"/>
      <c r="Q67" s="225"/>
      <c r="R67" s="225"/>
      <c r="S67" s="225"/>
      <c r="T67" s="225"/>
      <c r="U67" s="225"/>
      <c r="V67" s="225"/>
      <c r="W67" s="225"/>
      <c r="X67" s="225"/>
      <c r="Y67" s="225"/>
      <c r="Z67" s="225"/>
      <c r="AA67" s="225"/>
      <c r="AB67" s="225"/>
      <c r="AC67" s="225"/>
      <c r="AD67" s="225"/>
      <c r="AE67" s="225"/>
      <c r="AF67" s="225"/>
      <c r="AG67" s="225"/>
      <c r="AH67" s="225"/>
      <c r="AI67" s="225"/>
      <c r="AJ67" s="225"/>
      <c r="AK67" s="225"/>
      <c r="AL67" s="225"/>
      <c r="AM67" s="225"/>
      <c r="AN67" s="225"/>
      <c r="AO67" s="225"/>
      <c r="AP67" s="225"/>
      <c r="AQ67" s="225"/>
      <c r="AR67" s="225"/>
      <c r="AS67" s="225"/>
      <c r="AT67" s="225"/>
      <c r="AU67" s="225"/>
      <c r="AV67" s="225"/>
      <c r="AW67" s="225"/>
      <c r="AX67" s="228"/>
      <c r="AY67" s="225"/>
      <c r="AZ67" s="225"/>
      <c r="BA67" s="226"/>
      <c r="BB67" s="226"/>
      <c r="BC67" s="226"/>
      <c r="BD67" s="226"/>
      <c r="BE67" s="226"/>
      <c r="BF67" s="226"/>
      <c r="BG67" s="226"/>
      <c r="BH67" s="226"/>
      <c r="BI67" s="226"/>
      <c r="BJ67" s="226"/>
      <c r="BK67" s="226"/>
      <c r="BL67" s="226"/>
      <c r="BM67" s="226"/>
      <c r="BN67" s="226"/>
      <c r="BO67" s="226"/>
      <c r="BP67" s="252"/>
    </row>
    <row r="68" spans="5:68" s="223" customFormat="1" ht="14.25" customHeight="1" x14ac:dyDescent="0.25">
      <c r="E68" s="251"/>
      <c r="G68" s="225"/>
      <c r="H68" s="225"/>
      <c r="I68" s="225"/>
      <c r="J68" s="225"/>
      <c r="K68" s="225"/>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25"/>
      <c r="AT68" s="225"/>
      <c r="AU68" s="225"/>
      <c r="AV68" s="225"/>
      <c r="AW68" s="225" t="s">
        <v>175</v>
      </c>
      <c r="AX68" s="225" t="s">
        <v>175</v>
      </c>
      <c r="AY68" s="225"/>
      <c r="AZ68" s="225"/>
      <c r="BA68" s="226"/>
      <c r="BB68" s="226"/>
      <c r="BC68" s="226"/>
      <c r="BD68" s="226"/>
      <c r="BE68" s="226"/>
      <c r="BF68" s="226"/>
      <c r="BG68" s="226"/>
      <c r="BH68" s="226"/>
      <c r="BI68" s="226"/>
      <c r="BJ68" s="226"/>
      <c r="BK68" s="226"/>
      <c r="BL68" s="226"/>
      <c r="BM68" s="226"/>
      <c r="BN68" s="226"/>
      <c r="BO68" s="226"/>
      <c r="BP68" s="252"/>
    </row>
    <row r="69" spans="5:68" s="223" customFormat="1" ht="14.25" customHeight="1" x14ac:dyDescent="0.3">
      <c r="E69" s="251"/>
      <c r="G69" s="225"/>
      <c r="H69" s="225"/>
      <c r="I69" s="225"/>
      <c r="J69" s="225"/>
      <c r="K69" s="225"/>
      <c r="L69" s="225"/>
      <c r="M69" s="225"/>
      <c r="N69" s="225"/>
      <c r="O69" s="225"/>
      <c r="P69" s="225"/>
      <c r="Q69" s="225"/>
      <c r="R69" s="225"/>
      <c r="S69" s="225"/>
      <c r="T69" s="225"/>
      <c r="U69" s="225"/>
      <c r="V69" s="225"/>
      <c r="W69" s="225"/>
      <c r="X69" s="225"/>
      <c r="Y69" s="225"/>
      <c r="Z69" s="225"/>
      <c r="AA69" s="225"/>
      <c r="AB69" s="225"/>
      <c r="AC69" s="225"/>
      <c r="AD69" s="225"/>
      <c r="AE69" s="225"/>
      <c r="AF69" s="225"/>
      <c r="AG69" s="225"/>
      <c r="AH69" s="225"/>
      <c r="AI69" s="225"/>
      <c r="AJ69" s="225"/>
      <c r="AK69" s="225"/>
      <c r="AL69" s="225"/>
      <c r="AM69" s="225"/>
      <c r="AN69" s="225"/>
      <c r="AO69" s="225"/>
      <c r="AP69" s="225"/>
      <c r="AQ69" s="225"/>
      <c r="AR69" s="225"/>
      <c r="AS69" s="225"/>
      <c r="AT69" s="225"/>
      <c r="AU69" s="225"/>
      <c r="AV69" s="225"/>
      <c r="AW69" s="241" t="s">
        <v>129</v>
      </c>
      <c r="AX69" s="228">
        <v>10</v>
      </c>
      <c r="AY69" s="225"/>
      <c r="AZ69" s="225"/>
      <c r="BA69" s="226"/>
      <c r="BB69" s="226"/>
      <c r="BC69" s="226"/>
      <c r="BD69" s="226"/>
      <c r="BE69" s="226"/>
      <c r="BF69" s="226"/>
      <c r="BG69" s="226"/>
      <c r="BH69" s="226"/>
      <c r="BI69" s="226"/>
      <c r="BJ69" s="226"/>
      <c r="BK69" s="226"/>
      <c r="BL69" s="226"/>
      <c r="BM69" s="226"/>
      <c r="BN69" s="226"/>
      <c r="BO69" s="226"/>
      <c r="BP69" s="252"/>
    </row>
    <row r="70" spans="5:68" s="223" customFormat="1" ht="14.25" customHeight="1" x14ac:dyDescent="0.3">
      <c r="E70" s="251"/>
      <c r="G70" s="225"/>
      <c r="H70" s="225"/>
      <c r="I70" s="225"/>
      <c r="J70" s="225"/>
      <c r="K70" s="225"/>
      <c r="L70" s="225"/>
      <c r="M70" s="225"/>
      <c r="N70" s="225"/>
      <c r="O70" s="225"/>
      <c r="P70" s="225"/>
      <c r="Q70" s="225"/>
      <c r="R70" s="225"/>
      <c r="S70" s="225"/>
      <c r="T70" s="225"/>
      <c r="U70" s="225"/>
      <c r="V70" s="225"/>
      <c r="W70" s="225"/>
      <c r="X70" s="225"/>
      <c r="Y70" s="225"/>
      <c r="Z70" s="225"/>
      <c r="AA70" s="225"/>
      <c r="AB70" s="225"/>
      <c r="AC70" s="225"/>
      <c r="AD70" s="225"/>
      <c r="AE70" s="225"/>
      <c r="AF70" s="225"/>
      <c r="AG70" s="225"/>
      <c r="AH70" s="225"/>
      <c r="AI70" s="225"/>
      <c r="AJ70" s="225"/>
      <c r="AK70" s="225"/>
      <c r="AL70" s="225"/>
      <c r="AM70" s="225"/>
      <c r="AN70" s="225"/>
      <c r="AO70" s="225"/>
      <c r="AP70" s="225"/>
      <c r="AQ70" s="225"/>
      <c r="AR70" s="225"/>
      <c r="AS70" s="225"/>
      <c r="AT70" s="225"/>
      <c r="AU70" s="225"/>
      <c r="AV70" s="225"/>
      <c r="AW70" s="241" t="s">
        <v>128</v>
      </c>
      <c r="AX70" s="228">
        <v>0</v>
      </c>
      <c r="AY70" s="225"/>
      <c r="AZ70" s="225"/>
      <c r="BA70" s="226"/>
      <c r="BB70" s="226"/>
      <c r="BC70" s="226"/>
      <c r="BD70" s="226"/>
      <c r="BE70" s="226"/>
      <c r="BF70" s="226"/>
      <c r="BG70" s="226"/>
      <c r="BH70" s="226"/>
      <c r="BI70" s="226"/>
      <c r="BJ70" s="226"/>
      <c r="BK70" s="226"/>
      <c r="BL70" s="226"/>
      <c r="BM70" s="226"/>
      <c r="BN70" s="226"/>
      <c r="BO70" s="226"/>
      <c r="BP70" s="252"/>
    </row>
    <row r="71" spans="5:68" s="223" customFormat="1" ht="14.25" customHeight="1" x14ac:dyDescent="0.3">
      <c r="E71" s="251"/>
      <c r="G71" s="225"/>
      <c r="H71" s="225"/>
      <c r="I71" s="225"/>
      <c r="J71" s="225"/>
      <c r="K71" s="225"/>
      <c r="L71" s="225"/>
      <c r="M71" s="225"/>
      <c r="N71" s="225"/>
      <c r="O71" s="225"/>
      <c r="P71" s="225"/>
      <c r="Q71" s="225"/>
      <c r="R71" s="225"/>
      <c r="S71" s="225"/>
      <c r="T71" s="225"/>
      <c r="U71" s="225"/>
      <c r="V71" s="225"/>
      <c r="W71" s="225"/>
      <c r="X71" s="225"/>
      <c r="Y71" s="225"/>
      <c r="Z71" s="225"/>
      <c r="AA71" s="225"/>
      <c r="AB71" s="225"/>
      <c r="AC71" s="225"/>
      <c r="AD71" s="225"/>
      <c r="AE71" s="225"/>
      <c r="AF71" s="225"/>
      <c r="AG71" s="225"/>
      <c r="AH71" s="225"/>
      <c r="AI71" s="225"/>
      <c r="AJ71" s="225"/>
      <c r="AK71" s="225"/>
      <c r="AL71" s="225"/>
      <c r="AM71" s="225"/>
      <c r="AN71" s="225"/>
      <c r="AO71" s="225"/>
      <c r="AP71" s="225"/>
      <c r="AQ71" s="225"/>
      <c r="AR71" s="225"/>
      <c r="AS71" s="225"/>
      <c r="AT71" s="225"/>
      <c r="AU71" s="225"/>
      <c r="AV71" s="225"/>
      <c r="AW71" s="241"/>
      <c r="AX71" s="228"/>
      <c r="AY71" s="225"/>
      <c r="AZ71" s="225"/>
      <c r="BA71" s="226"/>
      <c r="BB71" s="226"/>
      <c r="BC71" s="226"/>
      <c r="BD71" s="226"/>
      <c r="BE71" s="226"/>
      <c r="BF71" s="226"/>
      <c r="BG71" s="226"/>
      <c r="BH71" s="226"/>
      <c r="BI71" s="226"/>
      <c r="BJ71" s="226"/>
      <c r="BK71" s="226"/>
      <c r="BL71" s="226"/>
      <c r="BM71" s="226"/>
      <c r="BN71" s="226"/>
      <c r="BO71" s="226"/>
      <c r="BP71" s="252"/>
    </row>
    <row r="72" spans="5:68" s="223" customFormat="1" ht="14.25" customHeight="1" x14ac:dyDescent="0.3">
      <c r="E72" s="251"/>
      <c r="G72" s="225"/>
      <c r="H72" s="225"/>
      <c r="I72" s="225"/>
      <c r="J72" s="225"/>
      <c r="K72" s="225"/>
      <c r="L72" s="225"/>
      <c r="M72" s="225"/>
      <c r="N72" s="225"/>
      <c r="O72" s="225"/>
      <c r="P72" s="225"/>
      <c r="Q72" s="225"/>
      <c r="R72" s="225"/>
      <c r="S72" s="225"/>
      <c r="T72" s="225"/>
      <c r="U72" s="225"/>
      <c r="V72" s="225"/>
      <c r="W72" s="225"/>
      <c r="X72" s="225"/>
      <c r="Y72" s="225"/>
      <c r="Z72" s="225"/>
      <c r="AA72" s="225"/>
      <c r="AB72" s="225"/>
      <c r="AC72" s="225"/>
      <c r="AD72" s="225"/>
      <c r="AE72" s="225"/>
      <c r="AF72" s="225"/>
      <c r="AG72" s="225"/>
      <c r="AH72" s="225"/>
      <c r="AI72" s="225"/>
      <c r="AJ72" s="225"/>
      <c r="AK72" s="225"/>
      <c r="AL72" s="225"/>
      <c r="AM72" s="225"/>
      <c r="AN72" s="225"/>
      <c r="AO72" s="225"/>
      <c r="AP72" s="225"/>
      <c r="AQ72" s="225"/>
      <c r="AR72" s="225"/>
      <c r="AS72" s="225"/>
      <c r="AT72" s="225"/>
      <c r="AU72" s="225"/>
      <c r="AV72" s="225"/>
      <c r="AW72" s="241"/>
      <c r="AX72" s="228"/>
      <c r="AY72" s="225"/>
      <c r="AZ72" s="225"/>
      <c r="BA72" s="226"/>
      <c r="BB72" s="226"/>
      <c r="BC72" s="226"/>
      <c r="BD72" s="226"/>
      <c r="BE72" s="226"/>
      <c r="BF72" s="226"/>
      <c r="BG72" s="226"/>
      <c r="BH72" s="226"/>
      <c r="BI72" s="226"/>
      <c r="BJ72" s="226"/>
      <c r="BK72" s="226"/>
      <c r="BL72" s="226"/>
      <c r="BM72" s="226"/>
      <c r="BN72" s="226"/>
      <c r="BO72" s="226"/>
      <c r="BP72" s="252"/>
    </row>
    <row r="73" spans="5:68" s="223" customFormat="1" ht="14.25" customHeight="1" x14ac:dyDescent="0.3">
      <c r="E73" s="251"/>
      <c r="G73" s="225"/>
      <c r="H73" s="225"/>
      <c r="I73" s="225"/>
      <c r="J73" s="225"/>
      <c r="K73" s="225"/>
      <c r="L73" s="225"/>
      <c r="M73" s="225"/>
      <c r="N73" s="225"/>
      <c r="O73" s="225"/>
      <c r="P73" s="225"/>
      <c r="Q73" s="225"/>
      <c r="R73" s="225"/>
      <c r="S73" s="225"/>
      <c r="T73" s="225"/>
      <c r="U73" s="225"/>
      <c r="V73" s="225"/>
      <c r="W73" s="225"/>
      <c r="X73" s="225"/>
      <c r="Y73" s="225"/>
      <c r="Z73" s="225"/>
      <c r="AA73" s="225"/>
      <c r="AB73" s="225"/>
      <c r="AC73" s="225"/>
      <c r="AD73" s="225"/>
      <c r="AE73" s="225"/>
      <c r="AF73" s="225"/>
      <c r="AG73" s="225"/>
      <c r="AH73" s="225"/>
      <c r="AI73" s="225"/>
      <c r="AJ73" s="225"/>
      <c r="AK73" s="225"/>
      <c r="AL73" s="225"/>
      <c r="AM73" s="225"/>
      <c r="AN73" s="225"/>
      <c r="AO73" s="225"/>
      <c r="AP73" s="225"/>
      <c r="AQ73" s="225"/>
      <c r="AR73" s="225"/>
      <c r="AS73" s="225"/>
      <c r="AT73" s="225"/>
      <c r="AU73" s="225"/>
      <c r="AV73" s="225"/>
      <c r="AW73" s="225"/>
      <c r="AX73" s="228"/>
      <c r="AY73" s="225"/>
      <c r="AZ73" s="225"/>
      <c r="BA73" s="226"/>
      <c r="BB73" s="226"/>
      <c r="BC73" s="226"/>
      <c r="BD73" s="226"/>
      <c r="BE73" s="226"/>
      <c r="BF73" s="226"/>
      <c r="BG73" s="226"/>
      <c r="BH73" s="226"/>
      <c r="BI73" s="226"/>
      <c r="BJ73" s="226"/>
      <c r="BK73" s="226"/>
      <c r="BL73" s="226"/>
      <c r="BM73" s="226"/>
      <c r="BN73" s="226"/>
      <c r="BO73" s="226"/>
      <c r="BP73" s="252"/>
    </row>
    <row r="74" spans="5:68" s="223" customFormat="1" ht="14.25" customHeight="1" x14ac:dyDescent="0.25">
      <c r="E74" s="251"/>
      <c r="G74" s="225"/>
      <c r="H74" s="225"/>
      <c r="I74" s="225"/>
      <c r="J74" s="225"/>
      <c r="K74" s="225"/>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225"/>
      <c r="AJ74" s="225"/>
      <c r="AK74" s="225"/>
      <c r="AL74" s="225"/>
      <c r="AM74" s="225"/>
      <c r="AN74" s="225"/>
      <c r="AO74" s="225"/>
      <c r="AP74" s="225"/>
      <c r="AQ74" s="225"/>
      <c r="AR74" s="225"/>
      <c r="AS74" s="225"/>
      <c r="AT74" s="225"/>
      <c r="AU74" s="225"/>
      <c r="AV74" s="225"/>
      <c r="AW74" s="225" t="s">
        <v>176</v>
      </c>
      <c r="AX74" s="225" t="s">
        <v>176</v>
      </c>
      <c r="AY74" s="225"/>
      <c r="AZ74" s="225"/>
      <c r="BA74" s="226"/>
      <c r="BB74" s="226"/>
      <c r="BC74" s="226"/>
      <c r="BD74" s="226"/>
      <c r="BE74" s="226"/>
      <c r="BF74" s="226"/>
      <c r="BG74" s="226"/>
      <c r="BH74" s="226"/>
      <c r="BI74" s="226"/>
      <c r="BJ74" s="226"/>
      <c r="BK74" s="226"/>
      <c r="BL74" s="226"/>
      <c r="BM74" s="226"/>
      <c r="BN74" s="226"/>
      <c r="BO74" s="226"/>
      <c r="BP74" s="252"/>
    </row>
    <row r="75" spans="5:68" s="223" customFormat="1" ht="14.25" customHeight="1" x14ac:dyDescent="0.3">
      <c r="E75" s="251"/>
      <c r="G75" s="225"/>
      <c r="H75" s="225"/>
      <c r="I75" s="225"/>
      <c r="J75" s="225"/>
      <c r="K75" s="225"/>
      <c r="L75" s="225"/>
      <c r="M75" s="225"/>
      <c r="N75" s="225"/>
      <c r="O75" s="225"/>
      <c r="P75" s="225"/>
      <c r="Q75" s="225"/>
      <c r="R75" s="225"/>
      <c r="S75" s="225"/>
      <c r="T75" s="225"/>
      <c r="U75" s="225"/>
      <c r="V75" s="225"/>
      <c r="W75" s="225"/>
      <c r="X75" s="225"/>
      <c r="Y75" s="225"/>
      <c r="Z75" s="225"/>
      <c r="AA75" s="225"/>
      <c r="AB75" s="225"/>
      <c r="AC75" s="225"/>
      <c r="AD75" s="225"/>
      <c r="AE75" s="225"/>
      <c r="AF75" s="225"/>
      <c r="AG75" s="225"/>
      <c r="AH75" s="225"/>
      <c r="AI75" s="225"/>
      <c r="AJ75" s="225"/>
      <c r="AK75" s="225"/>
      <c r="AL75" s="225"/>
      <c r="AM75" s="225"/>
      <c r="AN75" s="225"/>
      <c r="AO75" s="225"/>
      <c r="AP75" s="225"/>
      <c r="AQ75" s="225"/>
      <c r="AR75" s="225"/>
      <c r="AS75" s="225"/>
      <c r="AT75" s="225"/>
      <c r="AU75" s="225"/>
      <c r="AV75" s="225"/>
      <c r="AW75" s="241" t="s">
        <v>129</v>
      </c>
      <c r="AX75" s="228">
        <v>10</v>
      </c>
      <c r="AY75" s="225"/>
      <c r="AZ75" s="225"/>
      <c r="BA75" s="226"/>
      <c r="BB75" s="226"/>
      <c r="BC75" s="226"/>
      <c r="BD75" s="226"/>
      <c r="BE75" s="226"/>
      <c r="BF75" s="226"/>
      <c r="BG75" s="226"/>
      <c r="BH75" s="226"/>
      <c r="BI75" s="226"/>
      <c r="BJ75" s="226"/>
      <c r="BK75" s="226"/>
      <c r="BL75" s="226"/>
      <c r="BM75" s="226"/>
      <c r="BN75" s="226"/>
      <c r="BO75" s="226"/>
      <c r="BP75" s="252"/>
    </row>
    <row r="76" spans="5:68" s="223" customFormat="1" ht="14.25" customHeight="1" x14ac:dyDescent="0.3">
      <c r="E76" s="251"/>
      <c r="G76" s="225"/>
      <c r="H76" s="225"/>
      <c r="I76" s="225"/>
      <c r="J76" s="225"/>
      <c r="K76" s="225"/>
      <c r="L76" s="225"/>
      <c r="M76" s="225"/>
      <c r="N76" s="225"/>
      <c r="O76" s="225"/>
      <c r="P76" s="225"/>
      <c r="Q76" s="225"/>
      <c r="R76" s="225"/>
      <c r="S76" s="225"/>
      <c r="T76" s="225"/>
      <c r="U76" s="225"/>
      <c r="V76" s="225"/>
      <c r="W76" s="225"/>
      <c r="X76" s="225"/>
      <c r="Y76" s="225"/>
      <c r="Z76" s="225"/>
      <c r="AA76" s="225"/>
      <c r="AB76" s="225"/>
      <c r="AC76" s="225"/>
      <c r="AD76" s="225"/>
      <c r="AE76" s="225"/>
      <c r="AF76" s="225"/>
      <c r="AG76" s="225"/>
      <c r="AH76" s="225"/>
      <c r="AI76" s="225"/>
      <c r="AJ76" s="225"/>
      <c r="AK76" s="225"/>
      <c r="AL76" s="225"/>
      <c r="AM76" s="225"/>
      <c r="AN76" s="225"/>
      <c r="AO76" s="225"/>
      <c r="AP76" s="225"/>
      <c r="AQ76" s="225"/>
      <c r="AR76" s="225"/>
      <c r="AS76" s="225"/>
      <c r="AT76" s="225"/>
      <c r="AU76" s="225"/>
      <c r="AV76" s="225"/>
      <c r="AW76" s="241" t="s">
        <v>128</v>
      </c>
      <c r="AX76" s="228">
        <v>0</v>
      </c>
      <c r="AY76" s="225"/>
      <c r="AZ76" s="225"/>
      <c r="BA76" s="226"/>
      <c r="BB76" s="226"/>
      <c r="BC76" s="226"/>
      <c r="BD76" s="226"/>
      <c r="BE76" s="226"/>
      <c r="BF76" s="226"/>
      <c r="BG76" s="226"/>
      <c r="BH76" s="226"/>
      <c r="BI76" s="226"/>
      <c r="BJ76" s="226"/>
      <c r="BK76" s="226"/>
      <c r="BL76" s="226"/>
      <c r="BM76" s="226"/>
      <c r="BN76" s="226"/>
      <c r="BO76" s="226"/>
      <c r="BP76" s="252"/>
    </row>
    <row r="77" spans="5:68" s="223" customFormat="1" ht="14.25" customHeight="1" x14ac:dyDescent="0.3">
      <c r="E77" s="251"/>
      <c r="G77" s="225"/>
      <c r="H77" s="225"/>
      <c r="I77" s="225"/>
      <c r="J77" s="225"/>
      <c r="K77" s="225"/>
      <c r="L77" s="225"/>
      <c r="M77" s="225"/>
      <c r="N77" s="225"/>
      <c r="O77" s="225"/>
      <c r="P77" s="225"/>
      <c r="Q77" s="225"/>
      <c r="R77" s="225"/>
      <c r="S77" s="225"/>
      <c r="T77" s="225"/>
      <c r="U77" s="225"/>
      <c r="V77" s="225"/>
      <c r="W77" s="225"/>
      <c r="X77" s="225"/>
      <c r="Y77" s="225"/>
      <c r="Z77" s="225"/>
      <c r="AA77" s="225"/>
      <c r="AB77" s="225"/>
      <c r="AC77" s="225"/>
      <c r="AD77" s="225"/>
      <c r="AE77" s="225"/>
      <c r="AF77" s="225"/>
      <c r="AG77" s="225"/>
      <c r="AH77" s="225"/>
      <c r="AI77" s="225"/>
      <c r="AJ77" s="225"/>
      <c r="AK77" s="225"/>
      <c r="AL77" s="225"/>
      <c r="AM77" s="225"/>
      <c r="AN77" s="225"/>
      <c r="AO77" s="225"/>
      <c r="AP77" s="225"/>
      <c r="AQ77" s="225"/>
      <c r="AR77" s="225"/>
      <c r="AS77" s="225"/>
      <c r="AT77" s="225"/>
      <c r="AU77" s="225"/>
      <c r="AV77" s="225"/>
      <c r="AW77" s="241"/>
      <c r="AX77" s="228"/>
      <c r="AY77" s="225"/>
      <c r="AZ77" s="225"/>
      <c r="BA77" s="226"/>
      <c r="BB77" s="226"/>
      <c r="BC77" s="226"/>
      <c r="BD77" s="226"/>
      <c r="BE77" s="226"/>
      <c r="BF77" s="226"/>
      <c r="BG77" s="226"/>
      <c r="BH77" s="226"/>
      <c r="BI77" s="226"/>
      <c r="BJ77" s="226"/>
      <c r="BK77" s="226"/>
      <c r="BL77" s="226"/>
      <c r="BM77" s="226"/>
      <c r="BN77" s="226"/>
      <c r="BO77" s="226"/>
      <c r="BP77" s="252"/>
    </row>
    <row r="78" spans="5:68" s="223" customFormat="1" ht="14.25" customHeight="1" x14ac:dyDescent="0.3">
      <c r="E78" s="251"/>
      <c r="G78" s="225"/>
      <c r="H78" s="225"/>
      <c r="I78" s="225"/>
      <c r="J78" s="225"/>
      <c r="K78" s="225"/>
      <c r="L78" s="225"/>
      <c r="M78" s="225"/>
      <c r="N78" s="225"/>
      <c r="O78" s="225"/>
      <c r="P78" s="225"/>
      <c r="Q78" s="225"/>
      <c r="R78" s="225"/>
      <c r="S78" s="225"/>
      <c r="T78" s="225"/>
      <c r="U78" s="225"/>
      <c r="V78" s="225"/>
      <c r="W78" s="225"/>
      <c r="X78" s="225"/>
      <c r="Y78" s="225"/>
      <c r="Z78" s="225"/>
      <c r="AA78" s="225"/>
      <c r="AB78" s="225"/>
      <c r="AC78" s="225"/>
      <c r="AD78" s="225"/>
      <c r="AE78" s="225"/>
      <c r="AF78" s="225"/>
      <c r="AG78" s="225"/>
      <c r="AH78" s="225"/>
      <c r="AI78" s="225"/>
      <c r="AJ78" s="225"/>
      <c r="AK78" s="225"/>
      <c r="AL78" s="225"/>
      <c r="AM78" s="225"/>
      <c r="AN78" s="225"/>
      <c r="AO78" s="225"/>
      <c r="AP78" s="225"/>
      <c r="AQ78" s="225"/>
      <c r="AR78" s="225"/>
      <c r="AS78" s="225"/>
      <c r="AT78" s="225"/>
      <c r="AU78" s="225"/>
      <c r="AV78" s="225"/>
      <c r="AW78" s="241"/>
      <c r="AX78" s="228"/>
      <c r="AY78" s="225"/>
      <c r="AZ78" s="225"/>
      <c r="BA78" s="226"/>
      <c r="BB78" s="226"/>
      <c r="BC78" s="226"/>
      <c r="BD78" s="226"/>
      <c r="BE78" s="226"/>
      <c r="BF78" s="226"/>
      <c r="BG78" s="226"/>
      <c r="BH78" s="226"/>
      <c r="BI78" s="226"/>
      <c r="BJ78" s="226"/>
      <c r="BK78" s="226"/>
      <c r="BL78" s="226"/>
      <c r="BM78" s="226"/>
      <c r="BN78" s="226"/>
      <c r="BO78" s="226"/>
      <c r="BP78" s="252"/>
    </row>
    <row r="79" spans="5:68" s="223" customFormat="1" ht="14.25" customHeight="1" x14ac:dyDescent="0.3">
      <c r="E79" s="251"/>
      <c r="G79" s="225"/>
      <c r="H79" s="225"/>
      <c r="I79" s="225"/>
      <c r="J79" s="225"/>
      <c r="K79" s="225"/>
      <c r="L79" s="225"/>
      <c r="M79" s="225"/>
      <c r="N79" s="225"/>
      <c r="O79" s="225"/>
      <c r="P79" s="225"/>
      <c r="Q79" s="225"/>
      <c r="R79" s="225"/>
      <c r="S79" s="225"/>
      <c r="T79" s="225"/>
      <c r="U79" s="225"/>
      <c r="V79" s="225"/>
      <c r="W79" s="225"/>
      <c r="X79" s="225"/>
      <c r="Y79" s="225"/>
      <c r="Z79" s="225"/>
      <c r="AA79" s="225"/>
      <c r="AB79" s="225"/>
      <c r="AC79" s="225"/>
      <c r="AD79" s="225"/>
      <c r="AE79" s="225"/>
      <c r="AF79" s="225"/>
      <c r="AG79" s="225"/>
      <c r="AH79" s="225"/>
      <c r="AI79" s="225"/>
      <c r="AJ79" s="225"/>
      <c r="AK79" s="225"/>
      <c r="AL79" s="225"/>
      <c r="AM79" s="225"/>
      <c r="AN79" s="225"/>
      <c r="AO79" s="225"/>
      <c r="AP79" s="225"/>
      <c r="AQ79" s="225"/>
      <c r="AR79" s="225"/>
      <c r="AS79" s="225"/>
      <c r="AT79" s="225"/>
      <c r="AU79" s="225"/>
      <c r="AV79" s="225"/>
      <c r="AW79" s="225"/>
      <c r="AX79" s="228"/>
      <c r="AY79" s="225"/>
      <c r="AZ79" s="225"/>
      <c r="BA79" s="226"/>
      <c r="BB79" s="226"/>
      <c r="BC79" s="226"/>
      <c r="BD79" s="226"/>
      <c r="BE79" s="226"/>
      <c r="BF79" s="226"/>
      <c r="BG79" s="226"/>
      <c r="BH79" s="226"/>
      <c r="BI79" s="226"/>
      <c r="BJ79" s="226"/>
      <c r="BK79" s="226"/>
      <c r="BL79" s="226"/>
      <c r="BM79" s="226"/>
      <c r="BN79" s="226"/>
      <c r="BO79" s="226"/>
      <c r="BP79" s="252"/>
    </row>
    <row r="80" spans="5:68" s="223" customFormat="1" ht="14.25" customHeight="1" x14ac:dyDescent="0.25">
      <c r="E80" s="251"/>
      <c r="G80" s="225"/>
      <c r="H80" s="225"/>
      <c r="I80" s="225"/>
      <c r="J80" s="225"/>
      <c r="K80" s="225"/>
      <c r="L80" s="225"/>
      <c r="M80" s="225"/>
      <c r="N80" s="225"/>
      <c r="O80" s="225"/>
      <c r="P80" s="225"/>
      <c r="Q80" s="225"/>
      <c r="R80" s="225"/>
      <c r="S80" s="225"/>
      <c r="T80" s="225"/>
      <c r="U80" s="225"/>
      <c r="V80" s="225"/>
      <c r="W80" s="225"/>
      <c r="X80" s="225"/>
      <c r="Y80" s="225"/>
      <c r="Z80" s="225"/>
      <c r="AA80" s="225"/>
      <c r="AB80" s="225"/>
      <c r="AC80" s="225"/>
      <c r="AD80" s="225"/>
      <c r="AE80" s="225"/>
      <c r="AF80" s="225"/>
      <c r="AG80" s="225"/>
      <c r="AH80" s="225"/>
      <c r="AI80" s="225"/>
      <c r="AJ80" s="225"/>
      <c r="AK80" s="225"/>
      <c r="AL80" s="225"/>
      <c r="AM80" s="225"/>
      <c r="AN80" s="225"/>
      <c r="AO80" s="225"/>
      <c r="AP80" s="225"/>
      <c r="AQ80" s="225"/>
      <c r="AR80" s="225"/>
      <c r="AS80" s="225"/>
      <c r="AT80" s="225"/>
      <c r="AU80" s="225"/>
      <c r="AV80" s="225"/>
      <c r="AW80" s="225" t="s">
        <v>177</v>
      </c>
      <c r="AX80" s="225" t="s">
        <v>177</v>
      </c>
      <c r="AY80" s="225"/>
      <c r="AZ80" s="225"/>
      <c r="BA80" s="226"/>
      <c r="BB80" s="226"/>
      <c r="BC80" s="226"/>
      <c r="BD80" s="226"/>
      <c r="BE80" s="226"/>
      <c r="BF80" s="226"/>
      <c r="BG80" s="226"/>
      <c r="BH80" s="226"/>
      <c r="BI80" s="226"/>
      <c r="BJ80" s="226"/>
      <c r="BK80" s="226"/>
      <c r="BL80" s="226"/>
      <c r="BM80" s="226"/>
      <c r="BN80" s="226"/>
      <c r="BO80" s="226"/>
      <c r="BP80" s="252"/>
    </row>
    <row r="81" spans="5:68" s="223" customFormat="1" ht="14.25" customHeight="1" x14ac:dyDescent="0.3">
      <c r="E81" s="251"/>
      <c r="G81" s="225"/>
      <c r="H81" s="225"/>
      <c r="I81" s="225"/>
      <c r="J81" s="225"/>
      <c r="K81" s="225"/>
      <c r="L81" s="225"/>
      <c r="M81" s="225"/>
      <c r="N81" s="225"/>
      <c r="O81" s="225"/>
      <c r="P81" s="225"/>
      <c r="Q81" s="225"/>
      <c r="R81" s="225"/>
      <c r="S81" s="225"/>
      <c r="T81" s="225"/>
      <c r="U81" s="225"/>
      <c r="V81" s="225"/>
      <c r="W81" s="225"/>
      <c r="X81" s="225"/>
      <c r="Y81" s="225"/>
      <c r="Z81" s="225"/>
      <c r="AA81" s="225"/>
      <c r="AB81" s="225"/>
      <c r="AC81" s="225"/>
      <c r="AD81" s="225"/>
      <c r="AE81" s="225"/>
      <c r="AF81" s="225"/>
      <c r="AG81" s="225"/>
      <c r="AH81" s="225"/>
      <c r="AI81" s="225"/>
      <c r="AJ81" s="225"/>
      <c r="AK81" s="225"/>
      <c r="AL81" s="225"/>
      <c r="AM81" s="225"/>
      <c r="AN81" s="225"/>
      <c r="AO81" s="225"/>
      <c r="AP81" s="225"/>
      <c r="AQ81" s="225"/>
      <c r="AR81" s="225"/>
      <c r="AS81" s="225"/>
      <c r="AT81" s="225"/>
      <c r="AU81" s="225"/>
      <c r="AV81" s="225"/>
      <c r="AW81" s="241" t="s">
        <v>137</v>
      </c>
      <c r="AX81" s="228">
        <v>10</v>
      </c>
      <c r="AY81" s="225"/>
      <c r="AZ81" s="225"/>
      <c r="BA81" s="226"/>
      <c r="BB81" s="226"/>
      <c r="BC81" s="226"/>
      <c r="BD81" s="226"/>
      <c r="BE81" s="226"/>
      <c r="BF81" s="226"/>
      <c r="BG81" s="226"/>
      <c r="BH81" s="226"/>
      <c r="BI81" s="226"/>
      <c r="BJ81" s="226"/>
      <c r="BK81" s="226"/>
      <c r="BL81" s="226"/>
      <c r="BM81" s="226"/>
      <c r="BN81" s="226"/>
      <c r="BO81" s="226"/>
      <c r="BP81" s="252"/>
    </row>
    <row r="82" spans="5:68" s="223" customFormat="1" ht="14.25" customHeight="1" x14ac:dyDescent="0.3">
      <c r="E82" s="251"/>
      <c r="G82" s="225"/>
      <c r="H82" s="225"/>
      <c r="I82" s="225"/>
      <c r="J82" s="225"/>
      <c r="K82" s="225"/>
      <c r="L82" s="225"/>
      <c r="M82" s="225"/>
      <c r="N82" s="225"/>
      <c r="O82" s="225"/>
      <c r="P82" s="225"/>
      <c r="Q82" s="225"/>
      <c r="R82" s="225"/>
      <c r="S82" s="225"/>
      <c r="T82" s="225"/>
      <c r="U82" s="225"/>
      <c r="V82" s="225"/>
      <c r="W82" s="225"/>
      <c r="X82" s="225"/>
      <c r="Y82" s="225"/>
      <c r="Z82" s="225"/>
      <c r="AA82" s="225"/>
      <c r="AB82" s="225"/>
      <c r="AC82" s="225"/>
      <c r="AD82" s="225"/>
      <c r="AE82" s="225"/>
      <c r="AF82" s="225"/>
      <c r="AG82" s="225"/>
      <c r="AH82" s="225"/>
      <c r="AI82" s="225"/>
      <c r="AJ82" s="225"/>
      <c r="AK82" s="225"/>
      <c r="AL82" s="225"/>
      <c r="AM82" s="225"/>
      <c r="AN82" s="225"/>
      <c r="AO82" s="225"/>
      <c r="AP82" s="225"/>
      <c r="AQ82" s="225"/>
      <c r="AR82" s="225"/>
      <c r="AS82" s="225"/>
      <c r="AT82" s="225"/>
      <c r="AU82" s="225"/>
      <c r="AV82" s="225"/>
      <c r="AW82" s="241" t="s">
        <v>136</v>
      </c>
      <c r="AX82" s="228">
        <v>0</v>
      </c>
      <c r="AY82" s="225"/>
      <c r="AZ82" s="225"/>
      <c r="BA82" s="226"/>
      <c r="BB82" s="226"/>
      <c r="BC82" s="226"/>
      <c r="BD82" s="226"/>
      <c r="BE82" s="226"/>
      <c r="BF82" s="226"/>
      <c r="BG82" s="226"/>
      <c r="BH82" s="226"/>
      <c r="BI82" s="226"/>
      <c r="BJ82" s="226"/>
      <c r="BK82" s="226"/>
      <c r="BL82" s="226"/>
      <c r="BM82" s="226"/>
      <c r="BN82" s="226"/>
      <c r="BO82" s="226"/>
      <c r="BP82" s="252"/>
    </row>
    <row r="83" spans="5:68" s="223" customFormat="1" ht="14.25" customHeight="1" x14ac:dyDescent="0.3">
      <c r="E83" s="251"/>
      <c r="G83" s="225"/>
      <c r="H83" s="225"/>
      <c r="I83" s="225"/>
      <c r="J83" s="225"/>
      <c r="K83" s="225"/>
      <c r="L83" s="225"/>
      <c r="M83" s="225"/>
      <c r="N83" s="225"/>
      <c r="O83" s="225"/>
      <c r="P83" s="225"/>
      <c r="Q83" s="225"/>
      <c r="R83" s="225"/>
      <c r="S83" s="225"/>
      <c r="T83" s="225"/>
      <c r="U83" s="225"/>
      <c r="V83" s="225"/>
      <c r="W83" s="225"/>
      <c r="X83" s="225"/>
      <c r="Y83" s="225"/>
      <c r="Z83" s="225"/>
      <c r="AA83" s="225"/>
      <c r="AB83" s="225"/>
      <c r="AC83" s="225"/>
      <c r="AD83" s="225"/>
      <c r="AE83" s="225"/>
      <c r="AF83" s="225"/>
      <c r="AG83" s="225"/>
      <c r="AH83" s="225"/>
      <c r="AI83" s="225"/>
      <c r="AJ83" s="225"/>
      <c r="AK83" s="225"/>
      <c r="AL83" s="225"/>
      <c r="AM83" s="225"/>
      <c r="AN83" s="225"/>
      <c r="AO83" s="225"/>
      <c r="AP83" s="225"/>
      <c r="AQ83" s="225"/>
      <c r="AR83" s="225"/>
      <c r="AS83" s="225"/>
      <c r="AT83" s="225"/>
      <c r="AU83" s="225"/>
      <c r="AV83" s="225"/>
      <c r="AW83" s="225"/>
      <c r="AX83" s="228"/>
      <c r="AY83" s="225"/>
      <c r="AZ83" s="225"/>
      <c r="BA83" s="226"/>
      <c r="BB83" s="226"/>
      <c r="BC83" s="226"/>
      <c r="BD83" s="226"/>
      <c r="BE83" s="226"/>
      <c r="BF83" s="226"/>
      <c r="BG83" s="226"/>
      <c r="BH83" s="226"/>
      <c r="BI83" s="226"/>
      <c r="BJ83" s="226"/>
      <c r="BK83" s="226"/>
      <c r="BL83" s="226"/>
      <c r="BM83" s="226"/>
      <c r="BN83" s="226"/>
      <c r="BO83" s="226"/>
      <c r="BP83" s="252"/>
    </row>
    <row r="84" spans="5:68" s="223" customFormat="1" ht="14.25" customHeight="1" x14ac:dyDescent="0.25">
      <c r="E84" s="251"/>
      <c r="G84" s="225"/>
      <c r="H84" s="225"/>
      <c r="I84" s="225"/>
      <c r="J84" s="225"/>
      <c r="K84" s="225"/>
      <c r="L84" s="225"/>
      <c r="M84" s="225"/>
      <c r="N84" s="225"/>
      <c r="O84" s="225"/>
      <c r="P84" s="225"/>
      <c r="Q84" s="225"/>
      <c r="R84" s="225"/>
      <c r="S84" s="225"/>
      <c r="T84" s="225"/>
      <c r="U84" s="225"/>
      <c r="V84" s="225"/>
      <c r="W84" s="225"/>
      <c r="X84" s="225"/>
      <c r="Y84" s="225"/>
      <c r="Z84" s="225"/>
      <c r="AA84" s="225"/>
      <c r="AB84" s="225"/>
      <c r="AC84" s="225"/>
      <c r="AD84" s="225"/>
      <c r="AE84" s="225"/>
      <c r="AF84" s="225"/>
      <c r="AG84" s="225"/>
      <c r="AH84" s="225"/>
      <c r="AI84" s="225"/>
      <c r="AJ84" s="225"/>
      <c r="AK84" s="225"/>
      <c r="AL84" s="225"/>
      <c r="AM84" s="225"/>
      <c r="AN84" s="225"/>
      <c r="AO84" s="225"/>
      <c r="AP84" s="225"/>
      <c r="AQ84" s="225"/>
      <c r="AR84" s="225"/>
      <c r="AS84" s="225"/>
      <c r="AT84" s="225"/>
      <c r="AU84" s="225"/>
      <c r="AV84" s="225"/>
      <c r="AW84" s="225" t="s">
        <v>178</v>
      </c>
      <c r="AX84" s="225" t="s">
        <v>178</v>
      </c>
      <c r="AY84" s="225"/>
      <c r="AZ84" s="225"/>
      <c r="BA84" s="226"/>
      <c r="BB84" s="226"/>
      <c r="BC84" s="226"/>
      <c r="BD84" s="226"/>
      <c r="BE84" s="226"/>
      <c r="BF84" s="226"/>
      <c r="BG84" s="226"/>
      <c r="BH84" s="226"/>
      <c r="BI84" s="226"/>
      <c r="BJ84" s="226"/>
      <c r="BK84" s="226"/>
      <c r="BL84" s="226"/>
      <c r="BM84" s="226"/>
      <c r="BN84" s="226"/>
      <c r="BO84" s="226"/>
      <c r="BP84" s="252"/>
    </row>
    <row r="85" spans="5:68" s="223" customFormat="1" ht="14.25" customHeight="1" x14ac:dyDescent="0.3">
      <c r="E85" s="251"/>
      <c r="G85" s="225"/>
      <c r="H85" s="225"/>
      <c r="I85" s="225"/>
      <c r="J85" s="225"/>
      <c r="K85" s="225"/>
      <c r="L85" s="225"/>
      <c r="M85" s="225"/>
      <c r="N85" s="225"/>
      <c r="O85" s="225"/>
      <c r="P85" s="225"/>
      <c r="Q85" s="225"/>
      <c r="R85" s="225"/>
      <c r="S85" s="225"/>
      <c r="T85" s="225"/>
      <c r="U85" s="225"/>
      <c r="V85" s="225"/>
      <c r="W85" s="225"/>
      <c r="X85" s="225"/>
      <c r="Y85" s="225"/>
      <c r="Z85" s="225"/>
      <c r="AA85" s="225"/>
      <c r="AB85" s="225"/>
      <c r="AC85" s="225"/>
      <c r="AD85" s="225"/>
      <c r="AE85" s="225"/>
      <c r="AF85" s="225"/>
      <c r="AG85" s="225"/>
      <c r="AH85" s="225"/>
      <c r="AI85" s="225"/>
      <c r="AJ85" s="225"/>
      <c r="AK85" s="225"/>
      <c r="AL85" s="225"/>
      <c r="AM85" s="225"/>
      <c r="AN85" s="225"/>
      <c r="AO85" s="225"/>
      <c r="AP85" s="225"/>
      <c r="AQ85" s="225"/>
      <c r="AR85" s="225"/>
      <c r="AS85" s="225"/>
      <c r="AT85" s="225"/>
      <c r="AU85" s="225"/>
      <c r="AV85" s="225"/>
      <c r="AW85" s="241" t="s">
        <v>137</v>
      </c>
      <c r="AX85" s="228">
        <v>10</v>
      </c>
      <c r="AY85" s="225"/>
      <c r="AZ85" s="225"/>
      <c r="BA85" s="226"/>
      <c r="BB85" s="226"/>
      <c r="BC85" s="226"/>
      <c r="BD85" s="226"/>
      <c r="BE85" s="226"/>
      <c r="BF85" s="226"/>
      <c r="BG85" s="226"/>
      <c r="BH85" s="226"/>
      <c r="BI85" s="226"/>
      <c r="BJ85" s="226"/>
      <c r="BK85" s="226"/>
      <c r="BL85" s="226"/>
      <c r="BM85" s="226"/>
      <c r="BN85" s="226"/>
      <c r="BO85" s="226"/>
      <c r="BP85" s="252"/>
    </row>
    <row r="86" spans="5:68" s="223" customFormat="1" ht="14.25" customHeight="1" x14ac:dyDescent="0.3">
      <c r="E86" s="251"/>
      <c r="G86" s="225"/>
      <c r="H86" s="225"/>
      <c r="I86" s="225"/>
      <c r="J86" s="225"/>
      <c r="K86" s="225"/>
      <c r="L86" s="225"/>
      <c r="M86" s="225"/>
      <c r="N86" s="225"/>
      <c r="O86" s="225"/>
      <c r="P86" s="225"/>
      <c r="Q86" s="225"/>
      <c r="R86" s="225"/>
      <c r="S86" s="225"/>
      <c r="T86" s="225"/>
      <c r="U86" s="225"/>
      <c r="V86" s="225"/>
      <c r="W86" s="225"/>
      <c r="X86" s="225"/>
      <c r="Y86" s="225"/>
      <c r="Z86" s="225"/>
      <c r="AA86" s="225"/>
      <c r="AB86" s="225"/>
      <c r="AC86" s="225"/>
      <c r="AD86" s="225"/>
      <c r="AE86" s="225"/>
      <c r="AF86" s="225"/>
      <c r="AG86" s="225"/>
      <c r="AH86" s="225"/>
      <c r="AI86" s="225"/>
      <c r="AJ86" s="225"/>
      <c r="AK86" s="225"/>
      <c r="AL86" s="225"/>
      <c r="AM86" s="225"/>
      <c r="AN86" s="225"/>
      <c r="AO86" s="225"/>
      <c r="AP86" s="225"/>
      <c r="AQ86" s="225"/>
      <c r="AR86" s="225"/>
      <c r="AS86" s="225"/>
      <c r="AT86" s="225"/>
      <c r="AU86" s="225"/>
      <c r="AV86" s="225"/>
      <c r="AW86" s="241" t="s">
        <v>136</v>
      </c>
      <c r="AX86" s="228">
        <v>0</v>
      </c>
      <c r="AY86" s="225"/>
      <c r="AZ86" s="225"/>
      <c r="BA86" s="226"/>
      <c r="BB86" s="226"/>
      <c r="BC86" s="226"/>
      <c r="BD86" s="226"/>
      <c r="BE86" s="226"/>
      <c r="BF86" s="226"/>
      <c r="BG86" s="226"/>
      <c r="BH86" s="226"/>
      <c r="BI86" s="226"/>
      <c r="BJ86" s="226"/>
      <c r="BK86" s="226"/>
      <c r="BL86" s="226"/>
      <c r="BM86" s="226"/>
      <c r="BN86" s="226"/>
      <c r="BO86" s="226"/>
      <c r="BP86" s="252"/>
    </row>
    <row r="87" spans="5:68" s="223" customFormat="1" ht="14.25" customHeight="1" x14ac:dyDescent="0.3">
      <c r="E87" s="251"/>
      <c r="G87" s="225"/>
      <c r="H87" s="225"/>
      <c r="I87" s="225"/>
      <c r="J87" s="225"/>
      <c r="K87" s="225"/>
      <c r="L87" s="225"/>
      <c r="M87" s="225"/>
      <c r="N87" s="225"/>
      <c r="O87" s="225"/>
      <c r="P87" s="225"/>
      <c r="Q87" s="225"/>
      <c r="R87" s="225"/>
      <c r="S87" s="225"/>
      <c r="T87" s="225"/>
      <c r="U87" s="225"/>
      <c r="V87" s="225"/>
      <c r="W87" s="225"/>
      <c r="X87" s="225"/>
      <c r="Y87" s="225"/>
      <c r="Z87" s="225"/>
      <c r="AA87" s="225"/>
      <c r="AB87" s="225"/>
      <c r="AC87" s="225"/>
      <c r="AD87" s="225"/>
      <c r="AE87" s="225"/>
      <c r="AF87" s="225"/>
      <c r="AG87" s="225"/>
      <c r="AH87" s="225"/>
      <c r="AI87" s="225"/>
      <c r="AJ87" s="225"/>
      <c r="AK87" s="225"/>
      <c r="AL87" s="225"/>
      <c r="AM87" s="225"/>
      <c r="AN87" s="225"/>
      <c r="AO87" s="225"/>
      <c r="AP87" s="225"/>
      <c r="AQ87" s="225"/>
      <c r="AR87" s="225"/>
      <c r="AS87" s="225"/>
      <c r="AT87" s="225"/>
      <c r="AU87" s="225"/>
      <c r="AV87" s="225"/>
      <c r="AW87" s="225"/>
      <c r="AX87" s="228"/>
      <c r="AY87" s="225"/>
      <c r="AZ87" s="225"/>
      <c r="BA87" s="226"/>
      <c r="BB87" s="226"/>
      <c r="BC87" s="226"/>
      <c r="BD87" s="226"/>
      <c r="BE87" s="226"/>
      <c r="BF87" s="226"/>
      <c r="BG87" s="226"/>
      <c r="BH87" s="226"/>
      <c r="BI87" s="226"/>
      <c r="BJ87" s="226"/>
      <c r="BK87" s="226"/>
      <c r="BL87" s="226"/>
      <c r="BM87" s="226"/>
      <c r="BN87" s="226"/>
      <c r="BO87" s="226"/>
      <c r="BP87" s="252"/>
    </row>
    <row r="88" spans="5:68" s="223" customFormat="1" ht="14.25" customHeight="1" x14ac:dyDescent="0.25">
      <c r="E88" s="251"/>
      <c r="G88" s="225"/>
      <c r="H88" s="225"/>
      <c r="I88" s="225"/>
      <c r="J88" s="225"/>
      <c r="K88" s="225"/>
      <c r="L88" s="225"/>
      <c r="M88" s="225"/>
      <c r="N88" s="225"/>
      <c r="O88" s="225"/>
      <c r="P88" s="225"/>
      <c r="Q88" s="225"/>
      <c r="R88" s="225"/>
      <c r="S88" s="225"/>
      <c r="T88" s="225"/>
      <c r="U88" s="225"/>
      <c r="V88" s="225"/>
      <c r="W88" s="225"/>
      <c r="X88" s="225"/>
      <c r="Y88" s="225"/>
      <c r="Z88" s="225"/>
      <c r="AA88" s="225"/>
      <c r="AB88" s="225"/>
      <c r="AC88" s="225"/>
      <c r="AD88" s="225"/>
      <c r="AE88" s="225"/>
      <c r="AF88" s="225"/>
      <c r="AG88" s="225"/>
      <c r="AH88" s="225"/>
      <c r="AI88" s="225"/>
      <c r="AJ88" s="225"/>
      <c r="AK88" s="225"/>
      <c r="AL88" s="225"/>
      <c r="AM88" s="225"/>
      <c r="AN88" s="225"/>
      <c r="AO88" s="225"/>
      <c r="AP88" s="225"/>
      <c r="AQ88" s="225"/>
      <c r="AR88" s="225"/>
      <c r="AS88" s="225"/>
      <c r="AT88" s="225"/>
      <c r="AU88" s="225"/>
      <c r="AV88" s="225"/>
      <c r="AW88" s="225" t="s">
        <v>179</v>
      </c>
      <c r="AX88" s="225" t="s">
        <v>179</v>
      </c>
      <c r="AY88" s="225"/>
      <c r="AZ88" s="225"/>
      <c r="BA88" s="226"/>
      <c r="BB88" s="226"/>
      <c r="BC88" s="226"/>
      <c r="BD88" s="226"/>
      <c r="BE88" s="226"/>
      <c r="BF88" s="226"/>
      <c r="BG88" s="226"/>
      <c r="BH88" s="226"/>
      <c r="BI88" s="226"/>
      <c r="BJ88" s="226"/>
      <c r="BK88" s="226"/>
      <c r="BL88" s="226"/>
      <c r="BM88" s="226"/>
      <c r="BN88" s="226"/>
      <c r="BO88" s="226"/>
      <c r="BP88" s="252"/>
    </row>
    <row r="89" spans="5:68" s="223" customFormat="1" ht="14.25" customHeight="1" x14ac:dyDescent="0.3">
      <c r="E89" s="251"/>
      <c r="G89" s="225"/>
      <c r="H89" s="225"/>
      <c r="I89" s="225"/>
      <c r="J89" s="225"/>
      <c r="K89" s="225"/>
      <c r="L89" s="225"/>
      <c r="M89" s="225"/>
      <c r="N89" s="225"/>
      <c r="O89" s="225"/>
      <c r="P89" s="225"/>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41" t="s">
        <v>137</v>
      </c>
      <c r="AX89" s="228">
        <v>10</v>
      </c>
      <c r="AY89" s="225"/>
      <c r="AZ89" s="225"/>
      <c r="BA89" s="226"/>
      <c r="BB89" s="226"/>
      <c r="BC89" s="226"/>
      <c r="BD89" s="226"/>
      <c r="BE89" s="226"/>
      <c r="BF89" s="226"/>
      <c r="BG89" s="226"/>
      <c r="BH89" s="226"/>
      <c r="BI89" s="226"/>
      <c r="BJ89" s="226"/>
      <c r="BK89" s="226"/>
      <c r="BL89" s="226"/>
      <c r="BM89" s="226"/>
      <c r="BN89" s="226"/>
      <c r="BO89" s="226"/>
      <c r="BP89" s="252"/>
    </row>
    <row r="90" spans="5:68" s="223" customFormat="1" ht="14.25" customHeight="1" x14ac:dyDescent="0.3">
      <c r="E90" s="251"/>
      <c r="G90" s="225"/>
      <c r="H90" s="225"/>
      <c r="I90" s="225"/>
      <c r="J90" s="225"/>
      <c r="K90" s="225"/>
      <c r="L90" s="225"/>
      <c r="M90" s="225"/>
      <c r="N90" s="225"/>
      <c r="O90" s="225"/>
      <c r="P90" s="225"/>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41" t="s">
        <v>136</v>
      </c>
      <c r="AX90" s="228">
        <v>0</v>
      </c>
      <c r="AY90" s="225"/>
      <c r="AZ90" s="225"/>
      <c r="BA90" s="226"/>
      <c r="BB90" s="226"/>
      <c r="BC90" s="226"/>
      <c r="BD90" s="226"/>
      <c r="BE90" s="226"/>
      <c r="BF90" s="226"/>
      <c r="BG90" s="226"/>
      <c r="BH90" s="226"/>
      <c r="BI90" s="226"/>
      <c r="BJ90" s="226"/>
      <c r="BK90" s="226"/>
      <c r="BL90" s="226"/>
      <c r="BM90" s="226"/>
      <c r="BN90" s="226"/>
      <c r="BO90" s="226"/>
      <c r="BP90" s="252"/>
    </row>
    <row r="91" spans="5:68" s="223" customFormat="1" ht="14.25" customHeight="1" x14ac:dyDescent="0.3">
      <c r="E91" s="251"/>
      <c r="G91" s="225"/>
      <c r="H91" s="225"/>
      <c r="I91" s="225"/>
      <c r="J91" s="225"/>
      <c r="K91" s="225"/>
      <c r="L91" s="225"/>
      <c r="M91" s="225"/>
      <c r="N91" s="225"/>
      <c r="O91" s="225"/>
      <c r="P91" s="225"/>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8"/>
      <c r="AY91" s="225"/>
      <c r="AZ91" s="225"/>
      <c r="BA91" s="226"/>
      <c r="BB91" s="226"/>
      <c r="BC91" s="226"/>
      <c r="BD91" s="226"/>
      <c r="BE91" s="226"/>
      <c r="BF91" s="226"/>
      <c r="BG91" s="226"/>
      <c r="BH91" s="226"/>
      <c r="BI91" s="226"/>
      <c r="BJ91" s="226"/>
      <c r="BK91" s="226"/>
      <c r="BL91" s="226"/>
      <c r="BM91" s="226"/>
      <c r="BN91" s="226"/>
      <c r="BO91" s="226"/>
      <c r="BP91" s="252"/>
    </row>
    <row r="92" spans="5:68" s="223" customFormat="1" ht="14.25" customHeight="1" x14ac:dyDescent="0.25">
      <c r="E92" s="251"/>
      <c r="G92" s="225"/>
      <c r="H92" s="225"/>
      <c r="I92" s="225"/>
      <c r="J92" s="225"/>
      <c r="K92" s="225"/>
      <c r="L92" s="225"/>
      <c r="M92" s="225"/>
      <c r="N92" s="225"/>
      <c r="O92" s="225"/>
      <c r="P92" s="225"/>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t="s">
        <v>180</v>
      </c>
      <c r="AX92" s="225" t="s">
        <v>180</v>
      </c>
      <c r="AY92" s="225"/>
      <c r="AZ92" s="225"/>
      <c r="BA92" s="226"/>
      <c r="BB92" s="226"/>
      <c r="BC92" s="226"/>
      <c r="BD92" s="226"/>
      <c r="BE92" s="226"/>
      <c r="BF92" s="226"/>
      <c r="BG92" s="226"/>
      <c r="BH92" s="226"/>
      <c r="BI92" s="226"/>
      <c r="BJ92" s="226"/>
      <c r="BK92" s="226"/>
      <c r="BL92" s="226"/>
      <c r="BM92" s="226"/>
      <c r="BN92" s="226"/>
      <c r="BO92" s="226"/>
      <c r="BP92" s="252"/>
    </row>
    <row r="93" spans="5:68" s="223" customFormat="1" ht="14.25" customHeight="1" x14ac:dyDescent="0.3">
      <c r="E93" s="251"/>
      <c r="G93" s="225"/>
      <c r="H93" s="225"/>
      <c r="I93" s="225"/>
      <c r="J93" s="225"/>
      <c r="K93" s="225"/>
      <c r="L93" s="225"/>
      <c r="M93" s="225"/>
      <c r="N93" s="225"/>
      <c r="O93" s="225"/>
      <c r="P93" s="225"/>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41" t="s">
        <v>129</v>
      </c>
      <c r="AX93" s="228">
        <v>10</v>
      </c>
      <c r="AY93" s="225"/>
      <c r="AZ93" s="225"/>
      <c r="BA93" s="226"/>
      <c r="BB93" s="226"/>
      <c r="BC93" s="226"/>
      <c r="BD93" s="226"/>
      <c r="BE93" s="226"/>
      <c r="BF93" s="226"/>
      <c r="BG93" s="226"/>
      <c r="BH93" s="226"/>
      <c r="BI93" s="226"/>
      <c r="BJ93" s="226"/>
      <c r="BK93" s="226"/>
      <c r="BL93" s="226"/>
      <c r="BM93" s="226"/>
      <c r="BN93" s="226"/>
      <c r="BO93" s="226"/>
      <c r="BP93" s="252"/>
    </row>
    <row r="94" spans="5:68" s="223" customFormat="1" ht="14.25" customHeight="1" x14ac:dyDescent="0.3">
      <c r="E94" s="251"/>
      <c r="G94" s="225"/>
      <c r="H94" s="225"/>
      <c r="I94" s="225"/>
      <c r="J94" s="225"/>
      <c r="K94" s="225"/>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41" t="s">
        <v>128</v>
      </c>
      <c r="AX94" s="228">
        <v>0</v>
      </c>
      <c r="AY94" s="225"/>
      <c r="AZ94" s="225"/>
      <c r="BA94" s="226"/>
      <c r="BB94" s="226"/>
      <c r="BC94" s="226"/>
      <c r="BD94" s="226"/>
      <c r="BE94" s="226"/>
      <c r="BF94" s="226"/>
      <c r="BG94" s="226"/>
      <c r="BH94" s="226"/>
      <c r="BI94" s="226"/>
      <c r="BJ94" s="226"/>
      <c r="BK94" s="226"/>
      <c r="BL94" s="226"/>
      <c r="BM94" s="226"/>
      <c r="BN94" s="226"/>
      <c r="BO94" s="226"/>
      <c r="BP94" s="252"/>
    </row>
    <row r="95" spans="5:68" ht="14.25" customHeight="1" x14ac:dyDescent="0.3">
      <c r="AW95" s="241" t="s">
        <v>131</v>
      </c>
      <c r="AX95" s="228">
        <v>0</v>
      </c>
    </row>
    <row r="96" spans="5:68" ht="14.25" customHeight="1" x14ac:dyDescent="0.3">
      <c r="AW96" s="241" t="s">
        <v>181</v>
      </c>
      <c r="AX96" s="228">
        <v>0</v>
      </c>
    </row>
    <row r="98" spans="49:50" ht="15" customHeight="1" x14ac:dyDescent="0.25">
      <c r="AW98" s="225" t="s">
        <v>182</v>
      </c>
      <c r="AX98" s="225" t="s">
        <v>182</v>
      </c>
    </row>
    <row r="99" spans="49:50" ht="15" customHeight="1" x14ac:dyDescent="0.3">
      <c r="AW99" s="241" t="s">
        <v>137</v>
      </c>
      <c r="AX99" s="228">
        <v>10</v>
      </c>
    </row>
    <row r="100" spans="49:50" ht="15" customHeight="1" x14ac:dyDescent="0.3">
      <c r="AW100" s="241" t="s">
        <v>136</v>
      </c>
      <c r="AX100" s="228">
        <v>0</v>
      </c>
    </row>
  </sheetData>
  <sheetProtection algorithmName="SHA-512" hashValue="QovoGxv7nJTDuTyupNrlQ+4CZp7vOWUea2LDhYCnLVJsGrqR8WTxbh78RsIAfbz5+Q4/92E/NJJnOoIwEEXffg==" saltValue="haSDal6ERm0G7j6Eo3OzCg==" spinCount="100000" sheet="1" objects="1" scenarios="1"/>
  <mergeCells count="17">
    <mergeCell ref="B22:F22"/>
    <mergeCell ref="C15:D15"/>
    <mergeCell ref="C16:D16"/>
    <mergeCell ref="C17:D17"/>
    <mergeCell ref="B18:E18"/>
    <mergeCell ref="B21:F21"/>
    <mergeCell ref="C10:D10"/>
    <mergeCell ref="C11:D11"/>
    <mergeCell ref="C12:D12"/>
    <mergeCell ref="C13:D13"/>
    <mergeCell ref="C14:D14"/>
    <mergeCell ref="B2:B4"/>
    <mergeCell ref="C2:E3"/>
    <mergeCell ref="F2:F4"/>
    <mergeCell ref="C4:E4"/>
    <mergeCell ref="D6:D8"/>
    <mergeCell ref="E6:F8"/>
  </mergeCells>
  <conditionalFormatting sqref="F18">
    <cfRule type="cellIs" dxfId="2" priority="2" operator="equal">
      <formula>"MEDIO"</formula>
    </cfRule>
    <cfRule type="cellIs" dxfId="1" priority="3" operator="equal">
      <formula>"ALTO"</formula>
    </cfRule>
    <cfRule type="cellIs" dxfId="0" priority="4" operator="equal">
      <formula>"BAJO"</formula>
    </cfRule>
    <cfRule type="colorScale" priority="5">
      <colorScale>
        <cfvo type="min"/>
        <cfvo type="percentile" val="50"/>
        <cfvo type="max"/>
        <color rgb="FFF8696B"/>
        <color rgb="FFFFEB84"/>
        <color rgb="FF63BE7B"/>
      </colorScale>
    </cfRule>
  </conditionalFormatting>
  <dataValidations count="12">
    <dataValidation type="list" allowBlank="1" showInputMessage="1" showErrorMessage="1" sqref="E16" xr:uid="{00000000-0002-0000-0400-000000000000}">
      <formula1>$AP16:$AS16</formula1>
      <formula2>0</formula2>
    </dataValidation>
    <dataValidation type="list" allowBlank="1" showInputMessage="1" showErrorMessage="1" sqref="E11 E17" xr:uid="{00000000-0002-0000-0400-000001000000}">
      <formula1>$AP11:$AR11</formula1>
      <formula2>0</formula2>
    </dataValidation>
    <dataValidation type="list" allowBlank="1" showInputMessage="1" showErrorMessage="1" sqref="E13" xr:uid="{00000000-0002-0000-0400-000002000000}">
      <formula1>$AP13:$AV13</formula1>
      <formula2>0</formula2>
    </dataValidation>
    <dataValidation allowBlank="1" showInputMessage="1" showErrorMessage="1" promptTitle="Lista 2" sqref="D27" xr:uid="{00000000-0002-0000-0400-000003000000}">
      <formula1>0</formula1>
      <formula2>0</formula2>
    </dataValidation>
    <dataValidation allowBlank="1" showInputMessage="1" showErrorMessage="1" promptTitle="lista" sqref="C27" xr:uid="{00000000-0002-0000-0400-000004000000}">
      <formula1>0</formula1>
      <formula2>0</formula2>
    </dataValidation>
    <dataValidation type="list" allowBlank="1" showInputMessage="1" showErrorMessage="1" sqref="C46" xr:uid="{00000000-0002-0000-0400-000005000000}">
      <formula1>ELEMENTOSIC</formula1>
      <formula2>0</formula2>
    </dataValidation>
    <dataValidation type="list" allowBlank="1" showInputMessage="1" showErrorMessage="1" sqref="D46" xr:uid="{00000000-0002-0000-0400-000006000000}">
      <formula1>ALMACENAMIENTO</formula1>
      <formula2>0</formula2>
    </dataValidation>
    <dataValidation type="list" allowBlank="1" showInputMessage="1" showErrorMessage="1" sqref="E46" xr:uid="{00000000-0002-0000-0400-000007000000}">
      <formula1>SEGURIDAD</formula1>
      <formula2>0</formula2>
    </dataValidation>
    <dataValidation type="list" allowBlank="1" showInputMessage="1" showErrorMessage="1" sqref="F46" xr:uid="{00000000-0002-0000-0400-000008000000}">
      <formula1>OTRO</formula1>
      <formula2>0</formula2>
    </dataValidation>
    <dataValidation type="list" allowBlank="1" showInputMessage="1" showErrorMessage="1" sqref="E14" xr:uid="{00000000-0002-0000-0400-000009000000}">
      <formula1>$AP14:$AT14</formula1>
      <formula2>0</formula2>
    </dataValidation>
    <dataValidation type="list" allowBlank="1" showInputMessage="1" showErrorMessage="1" sqref="E12" xr:uid="{00000000-0002-0000-0400-00000A000000}">
      <formula1>$AO$12:$AV$12</formula1>
      <formula2>0</formula2>
    </dataValidation>
    <dataValidation type="list" allowBlank="1" showInputMessage="1" showErrorMessage="1" sqref="E15" xr:uid="{00000000-0002-0000-0400-00000B000000}">
      <formula1>$AO$15:$AR$15</formula1>
      <formula2>0</formula2>
    </dataValidation>
  </dataValidations>
  <printOptions horizontalCentered="1" verticalCentered="1"/>
  <pageMargins left="0.70833333333333304" right="0.70833333333333304" top="0.74791666666666701" bottom="0.74791666666666701" header="0.511811023622047" footer="0.511811023622047"/>
  <pageSetup orientation="landscape"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F21"/>
  <sheetViews>
    <sheetView showGridLines="0" zoomScale="70" zoomScaleNormal="70" workbookViewId="0">
      <selection activeCell="K7" sqref="K7"/>
    </sheetView>
  </sheetViews>
  <sheetFormatPr baseColWidth="10" defaultColWidth="11.54296875" defaultRowHeight="13.5" x14ac:dyDescent="0.25"/>
  <cols>
    <col min="1" max="1" width="11.54296875" style="253"/>
    <col min="2" max="2" width="29.26953125" style="253" customWidth="1"/>
    <col min="3" max="3" width="12.54296875" style="253" customWidth="1"/>
    <col min="4" max="4" width="30.453125" style="253" customWidth="1"/>
    <col min="5" max="5" width="92.54296875" style="253" customWidth="1"/>
    <col min="6" max="6" width="32.7265625" style="253" customWidth="1"/>
    <col min="7" max="16384" width="11.54296875" style="253"/>
  </cols>
  <sheetData>
    <row r="2" spans="2:6" ht="15" customHeight="1" x14ac:dyDescent="0.25">
      <c r="B2" s="254"/>
      <c r="C2" s="254"/>
      <c r="D2" s="254"/>
      <c r="E2" s="254"/>
      <c r="F2" s="254"/>
    </row>
    <row r="3" spans="2:6" ht="76.5" customHeight="1" x14ac:dyDescent="0.25">
      <c r="B3" s="317"/>
      <c r="C3" s="317"/>
      <c r="D3" s="318" t="s">
        <v>183</v>
      </c>
      <c r="E3" s="318"/>
      <c r="F3" s="319"/>
    </row>
    <row r="4" spans="2:6" ht="15" customHeight="1" x14ac:dyDescent="0.25">
      <c r="B4" s="317"/>
      <c r="C4" s="317"/>
      <c r="D4" s="318"/>
      <c r="E4" s="318"/>
      <c r="F4" s="319"/>
    </row>
    <row r="5" spans="2:6" ht="15" customHeight="1" x14ac:dyDescent="0.25"/>
    <row r="6" spans="2:6" ht="15" customHeight="1" x14ac:dyDescent="0.25">
      <c r="B6" s="320" t="s">
        <v>184</v>
      </c>
      <c r="C6" s="320"/>
      <c r="D6" s="320"/>
      <c r="E6" s="320"/>
      <c r="F6" s="320"/>
    </row>
    <row r="7" spans="2:6" ht="33" customHeight="1" x14ac:dyDescent="0.25">
      <c r="B7" s="321" t="s">
        <v>185</v>
      </c>
      <c r="C7" s="321"/>
      <c r="D7" s="321"/>
      <c r="E7" s="321"/>
      <c r="F7" s="321"/>
    </row>
    <row r="8" spans="2:6" ht="15" customHeight="1" x14ac:dyDescent="0.25"/>
    <row r="9" spans="2:6" ht="15" customHeight="1" x14ac:dyDescent="0.25">
      <c r="B9" s="255" t="s">
        <v>186</v>
      </c>
      <c r="C9" s="322" t="s">
        <v>187</v>
      </c>
      <c r="D9" s="322"/>
      <c r="E9" s="322"/>
      <c r="F9" s="322"/>
    </row>
    <row r="10" spans="2:6" ht="28.5" customHeight="1" x14ac:dyDescent="0.25">
      <c r="B10" s="256" t="s">
        <v>188</v>
      </c>
      <c r="C10" s="323" t="s">
        <v>189</v>
      </c>
      <c r="D10" s="323"/>
      <c r="E10" s="323"/>
      <c r="F10" s="323"/>
    </row>
    <row r="11" spans="2:6" ht="28.5" customHeight="1" x14ac:dyDescent="0.25">
      <c r="B11" s="257" t="s">
        <v>190</v>
      </c>
      <c r="C11" s="324" t="s">
        <v>191</v>
      </c>
      <c r="D11" s="324"/>
      <c r="E11" s="324"/>
      <c r="F11" s="324"/>
    </row>
    <row r="12" spans="2:6" ht="28.5" customHeight="1" x14ac:dyDescent="0.25">
      <c r="B12" s="257" t="s">
        <v>192</v>
      </c>
      <c r="C12" s="325" t="s">
        <v>193</v>
      </c>
      <c r="D12" s="325"/>
      <c r="E12" s="325"/>
      <c r="F12" s="325"/>
    </row>
    <row r="13" spans="2:6" ht="28.5" customHeight="1" x14ac:dyDescent="0.25">
      <c r="B13" s="257" t="s">
        <v>194</v>
      </c>
      <c r="C13" s="325" t="s">
        <v>195</v>
      </c>
      <c r="D13" s="325"/>
      <c r="E13" s="325"/>
      <c r="F13" s="325"/>
    </row>
    <row r="14" spans="2:6" ht="28.5" customHeight="1" x14ac:dyDescent="0.25">
      <c r="B14" s="257" t="s">
        <v>196</v>
      </c>
      <c r="C14" s="325" t="s">
        <v>197</v>
      </c>
      <c r="D14" s="325"/>
      <c r="E14" s="325"/>
      <c r="F14" s="325"/>
    </row>
    <row r="15" spans="2:6" s="258" customFormat="1" ht="32.25" customHeight="1" x14ac:dyDescent="0.25">
      <c r="B15" s="259" t="s">
        <v>198</v>
      </c>
      <c r="C15" s="325" t="s">
        <v>199</v>
      </c>
      <c r="D15" s="325"/>
      <c r="E15" s="325"/>
      <c r="F15" s="325"/>
    </row>
    <row r="16" spans="2:6" ht="28.5" customHeight="1" x14ac:dyDescent="0.25">
      <c r="B16" s="257" t="s">
        <v>200</v>
      </c>
      <c r="C16" s="325" t="s">
        <v>201</v>
      </c>
      <c r="D16" s="325"/>
      <c r="E16" s="325"/>
      <c r="F16" s="325"/>
    </row>
    <row r="17" spans="2:6" ht="14.25" customHeight="1" x14ac:dyDescent="0.25">
      <c r="B17" s="257" t="s">
        <v>202</v>
      </c>
      <c r="C17" s="325" t="s">
        <v>203</v>
      </c>
      <c r="D17" s="325"/>
      <c r="E17" s="325"/>
      <c r="F17" s="325"/>
    </row>
    <row r="18" spans="2:6" ht="14.25" customHeight="1" x14ac:dyDescent="0.25">
      <c r="B18" s="257" t="s">
        <v>204</v>
      </c>
      <c r="C18" s="325" t="s">
        <v>205</v>
      </c>
      <c r="D18" s="325"/>
      <c r="E18" s="325"/>
      <c r="F18" s="325"/>
    </row>
    <row r="19" spans="2:6" x14ac:dyDescent="0.25">
      <c r="B19" s="257" t="s">
        <v>206</v>
      </c>
      <c r="C19" s="326" t="s">
        <v>207</v>
      </c>
      <c r="D19" s="326"/>
      <c r="E19" s="326"/>
      <c r="F19" s="326"/>
    </row>
    <row r="20" spans="2:6" x14ac:dyDescent="0.25">
      <c r="B20" s="257" t="s">
        <v>208</v>
      </c>
      <c r="C20" s="326" t="s">
        <v>209</v>
      </c>
      <c r="D20" s="326"/>
      <c r="E20" s="326"/>
      <c r="F20" s="326"/>
    </row>
    <row r="21" spans="2:6" ht="31.5" customHeight="1" x14ac:dyDescent="0.25">
      <c r="B21" s="260" t="s">
        <v>210</v>
      </c>
      <c r="C21" s="327" t="s">
        <v>211</v>
      </c>
      <c r="D21" s="327"/>
      <c r="E21" s="327"/>
      <c r="F21" s="327"/>
    </row>
  </sheetData>
  <mergeCells count="18">
    <mergeCell ref="C19:F19"/>
    <mergeCell ref="C20:F20"/>
    <mergeCell ref="C21:F21"/>
    <mergeCell ref="C14:F14"/>
    <mergeCell ref="C15:F15"/>
    <mergeCell ref="C16:F16"/>
    <mergeCell ref="C17:F17"/>
    <mergeCell ref="C18:F18"/>
    <mergeCell ref="C9:F9"/>
    <mergeCell ref="C10:F10"/>
    <mergeCell ref="C11:F11"/>
    <mergeCell ref="C12:F12"/>
    <mergeCell ref="C13:F13"/>
    <mergeCell ref="B3:C4"/>
    <mergeCell ref="D3:E4"/>
    <mergeCell ref="F3:F4"/>
    <mergeCell ref="B6:F6"/>
    <mergeCell ref="B7:F7"/>
  </mergeCells>
  <pageMargins left="0.7" right="0.7" top="0.75" bottom="0.75" header="0.511811023622047" footer="0.511811023622047"/>
  <pageSetup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0"/>
  <sheetViews>
    <sheetView zoomScaleNormal="100" workbookViewId="0">
      <selection activeCell="E3" sqref="E3"/>
    </sheetView>
  </sheetViews>
  <sheetFormatPr baseColWidth="10" defaultColWidth="9.08984375" defaultRowHeight="13.5" x14ac:dyDescent="0.3"/>
  <cols>
    <col min="1" max="1" width="12.26953125" style="261" customWidth="1"/>
    <col min="2" max="2" width="47.26953125" style="261" customWidth="1"/>
    <col min="3" max="3" width="10.453125" style="261" customWidth="1"/>
    <col min="4" max="4" width="33.7265625" style="261" customWidth="1"/>
    <col min="5" max="5" width="12.7265625" style="261" customWidth="1"/>
    <col min="6" max="16384" width="9.08984375" style="261"/>
  </cols>
  <sheetData>
    <row r="1" spans="1:5" x14ac:dyDescent="0.3">
      <c r="A1" s="262" t="s">
        <v>212</v>
      </c>
      <c r="B1" s="262" t="s">
        <v>213</v>
      </c>
      <c r="C1" s="262" t="s">
        <v>214</v>
      </c>
      <c r="D1" s="262" t="s">
        <v>215</v>
      </c>
      <c r="E1" s="262" t="s">
        <v>216</v>
      </c>
    </row>
    <row r="2" spans="1:5" x14ac:dyDescent="0.3">
      <c r="A2" s="261" t="s">
        <v>217</v>
      </c>
      <c r="B2" s="261" t="s">
        <v>218</v>
      </c>
      <c r="C2" s="261" t="s">
        <v>219</v>
      </c>
      <c r="D2" s="261" t="s">
        <v>220</v>
      </c>
    </row>
    <row r="3" spans="1:5" x14ac:dyDescent="0.3">
      <c r="A3" s="261" t="s">
        <v>221</v>
      </c>
      <c r="B3" s="261" t="s">
        <v>222</v>
      </c>
      <c r="C3" s="261" t="s">
        <v>223</v>
      </c>
      <c r="D3" s="261" t="s">
        <v>224</v>
      </c>
      <c r="E3" s="261" t="s">
        <v>225</v>
      </c>
    </row>
    <row r="4" spans="1:5" x14ac:dyDescent="0.3">
      <c r="A4" s="261" t="s">
        <v>226</v>
      </c>
      <c r="B4" s="261" t="s">
        <v>227</v>
      </c>
      <c r="C4" s="261" t="s">
        <v>228</v>
      </c>
      <c r="D4" s="261" t="s">
        <v>229</v>
      </c>
      <c r="E4" s="261" t="s">
        <v>10</v>
      </c>
    </row>
    <row r="5" spans="1:5" x14ac:dyDescent="0.3">
      <c r="B5" s="261" t="s">
        <v>230</v>
      </c>
      <c r="C5" s="261" t="s">
        <v>231</v>
      </c>
      <c r="D5" s="261" t="s">
        <v>232</v>
      </c>
      <c r="E5" s="261" t="s">
        <v>11</v>
      </c>
    </row>
    <row r="6" spans="1:5" x14ac:dyDescent="0.3">
      <c r="B6" s="261" t="s">
        <v>233</v>
      </c>
      <c r="C6" s="261" t="s">
        <v>234</v>
      </c>
      <c r="D6" s="261" t="s">
        <v>235</v>
      </c>
    </row>
    <row r="7" spans="1:5" x14ac:dyDescent="0.3">
      <c r="B7" s="261" t="s">
        <v>236</v>
      </c>
      <c r="D7" s="261" t="s">
        <v>237</v>
      </c>
    </row>
    <row r="8" spans="1:5" x14ac:dyDescent="0.3">
      <c r="B8" s="261" t="s">
        <v>238</v>
      </c>
      <c r="D8" s="261" t="s">
        <v>239</v>
      </c>
    </row>
    <row r="9" spans="1:5" x14ac:dyDescent="0.3">
      <c r="B9" s="261" t="s">
        <v>240</v>
      </c>
      <c r="D9" s="261" t="s">
        <v>241</v>
      </c>
    </row>
    <row r="10" spans="1:5" x14ac:dyDescent="0.3">
      <c r="D10" s="261" t="s">
        <v>242</v>
      </c>
    </row>
    <row r="11" spans="1:5" x14ac:dyDescent="0.3">
      <c r="D11" s="261" t="s">
        <v>243</v>
      </c>
    </row>
    <row r="12" spans="1:5" x14ac:dyDescent="0.3">
      <c r="D12" s="261" t="s">
        <v>244</v>
      </c>
    </row>
    <row r="13" spans="1:5" x14ac:dyDescent="0.3">
      <c r="D13" s="261" t="s">
        <v>245</v>
      </c>
    </row>
    <row r="14" spans="1:5" x14ac:dyDescent="0.3">
      <c r="D14" s="261" t="s">
        <v>246</v>
      </c>
    </row>
    <row r="15" spans="1:5" x14ac:dyDescent="0.3">
      <c r="D15" s="261" t="s">
        <v>247</v>
      </c>
    </row>
    <row r="16" spans="1:5" x14ac:dyDescent="0.3">
      <c r="D16" s="261" t="s">
        <v>248</v>
      </c>
    </row>
    <row r="17" spans="4:4" x14ac:dyDescent="0.3">
      <c r="D17" s="261" t="s">
        <v>249</v>
      </c>
    </row>
    <row r="18" spans="4:4" x14ac:dyDescent="0.3">
      <c r="D18" s="261" t="s">
        <v>250</v>
      </c>
    </row>
    <row r="19" spans="4:4" x14ac:dyDescent="0.3">
      <c r="D19" s="261" t="s">
        <v>251</v>
      </c>
    </row>
    <row r="20" spans="4:4" x14ac:dyDescent="0.3">
      <c r="D20" s="261" t="s">
        <v>252</v>
      </c>
    </row>
    <row r="21" spans="4:4" x14ac:dyDescent="0.3">
      <c r="D21" s="261" t="s">
        <v>253</v>
      </c>
    </row>
    <row r="22" spans="4:4" x14ac:dyDescent="0.3">
      <c r="D22" s="261" t="s">
        <v>254</v>
      </c>
    </row>
    <row r="23" spans="4:4" x14ac:dyDescent="0.3">
      <c r="D23" s="261" t="s">
        <v>255</v>
      </c>
    </row>
    <row r="24" spans="4:4" x14ac:dyDescent="0.3">
      <c r="D24" s="261" t="s">
        <v>256</v>
      </c>
    </row>
    <row r="25" spans="4:4" x14ac:dyDescent="0.3">
      <c r="D25" s="261" t="s">
        <v>257</v>
      </c>
    </row>
    <row r="26" spans="4:4" x14ac:dyDescent="0.3">
      <c r="D26" s="261" t="s">
        <v>258</v>
      </c>
    </row>
    <row r="27" spans="4:4" x14ac:dyDescent="0.3">
      <c r="D27" s="261" t="s">
        <v>259</v>
      </c>
    </row>
    <row r="28" spans="4:4" x14ac:dyDescent="0.3">
      <c r="D28" s="261" t="s">
        <v>260</v>
      </c>
    </row>
    <row r="29" spans="4:4" x14ac:dyDescent="0.3">
      <c r="D29" s="261" t="s">
        <v>261</v>
      </c>
    </row>
    <row r="30" spans="4:4" x14ac:dyDescent="0.3">
      <c r="D30" s="261" t="s">
        <v>262</v>
      </c>
    </row>
    <row r="31" spans="4:4" x14ac:dyDescent="0.3">
      <c r="D31" s="261" t="s">
        <v>263</v>
      </c>
    </row>
    <row r="32" spans="4:4" x14ac:dyDescent="0.3">
      <c r="D32" s="261" t="s">
        <v>264</v>
      </c>
    </row>
    <row r="33" spans="4:4" x14ac:dyDescent="0.3">
      <c r="D33" s="261" t="s">
        <v>265</v>
      </c>
    </row>
    <row r="34" spans="4:4" x14ac:dyDescent="0.3">
      <c r="D34" s="261" t="s">
        <v>266</v>
      </c>
    </row>
    <row r="35" spans="4:4" x14ac:dyDescent="0.3">
      <c r="D35" s="261" t="s">
        <v>267</v>
      </c>
    </row>
    <row r="36" spans="4:4" x14ac:dyDescent="0.3">
      <c r="D36" s="261" t="s">
        <v>268</v>
      </c>
    </row>
    <row r="37" spans="4:4" x14ac:dyDescent="0.3">
      <c r="D37" s="261" t="s">
        <v>269</v>
      </c>
    </row>
    <row r="38" spans="4:4" x14ac:dyDescent="0.3">
      <c r="D38" s="261" t="s">
        <v>270</v>
      </c>
    </row>
    <row r="39" spans="4:4" x14ac:dyDescent="0.3">
      <c r="D39" s="261" t="s">
        <v>271</v>
      </c>
    </row>
    <row r="40" spans="4:4" x14ac:dyDescent="0.3">
      <c r="D40" s="261" t="s">
        <v>240</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17</vt:i4>
      </vt:variant>
    </vt:vector>
  </HeadingPairs>
  <TitlesOfParts>
    <vt:vector size="24" baseType="lpstr">
      <vt:lpstr>RFC </vt:lpstr>
      <vt:lpstr>Hoja1</vt:lpstr>
      <vt:lpstr>Implementación</vt:lpstr>
      <vt:lpstr>Rollback</vt:lpstr>
      <vt:lpstr>Matriz</vt:lpstr>
      <vt:lpstr>Glosario</vt:lpstr>
      <vt:lpstr>Listas</vt:lpstr>
      <vt:lpstr>a.__Actividad_critica</vt:lpstr>
      <vt:lpstr>Matriz!a.__Misión_critica</vt:lpstr>
      <vt:lpstr>ALMACENAMIENTO</vt:lpstr>
      <vt:lpstr>AMBIENTE</vt:lpstr>
      <vt:lpstr>'RFC '!Área_de_impresión</vt:lpstr>
      <vt:lpstr>CLASE</vt:lpstr>
      <vt:lpstr>ELEMENTOSIC</vt:lpstr>
      <vt:lpstr>Enrutador</vt:lpstr>
      <vt:lpstr>hola</vt:lpstr>
      <vt:lpstr>Lista</vt:lpstr>
      <vt:lpstr>matriximpp</vt:lpstr>
      <vt:lpstr>OTRO</vt:lpstr>
      <vt:lpstr>RAZON</vt:lpstr>
      <vt:lpstr>SEGURIDAD</vt:lpstr>
      <vt:lpstr>SISTEMAS</vt:lpstr>
      <vt:lpstr>TIEMPO</vt:lpstr>
      <vt:lpstr>'RFC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Juan Arroyo</cp:lastModifiedBy>
  <cp:revision>0</cp:revision>
  <dcterms:created xsi:type="dcterms:W3CDTF">2009-07-06T19:59:12Z</dcterms:created>
  <dcterms:modified xsi:type="dcterms:W3CDTF">2026-08-10T16:57:18Z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0x010100B57FED583477BA4791FDE1B10EC4D851</vt:lpwstr>
  </property>
  <property fmtid="{D5CDD505-2E9C-101B-9397-08002B2CF9AE}" pid="3" name="MediaServiceImageTags">
    <vt:lpwstr/>
  </property>
</Properties>
</file>