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filterPrivacy="1" codeName="ThisWorkbook" defaultThemeVersion="124226"/>
  <xr:revisionPtr revIDLastSave="0" documentId="8_{03C5DBBF-0525-4705-BC17-12EEFE4CD0FE}" xr6:coauthVersionLast="47" xr6:coauthVersionMax="47" xr10:uidLastSave="{00000000-0000-0000-0000-000000000000}"/>
  <workbookProtection workbookAlgorithmName="SHA-512" workbookHashValue="KrBJ7csZfmUb8es+39j/TvmJb8xapHM6f58ZRogHWNc5zURMPmecW0NuFOl92HVB4MJdaTAmyNETCl0V2i3ETQ==" workbookSaltValue="QRx1qbJUv9MXm6fnNZ4j/A==" workbookSpinCount="100000" lockStructure="1"/>
  <bookViews>
    <workbookView xWindow="28680" yWindow="-120" windowWidth="29040" windowHeight="15720" tabRatio="714" xr2:uid="{00000000-000D-0000-FFFF-FFFF00000000}"/>
  </bookViews>
  <sheets>
    <sheet name="RFC " sheetId="1" r:id="rId1"/>
    <sheet name="Hoja1" sheetId="19" state="hidden" r:id="rId2"/>
    <sheet name="Implementación" sheetId="10" r:id="rId3"/>
    <sheet name="Rollback" sheetId="13" r:id="rId4"/>
    <sheet name="Matriz" sheetId="8" r:id="rId5"/>
    <sheet name="Glosario" sheetId="18" r:id="rId6"/>
    <sheet name="Listas" sheetId="2" state="hidden" r:id="rId7"/>
  </sheets>
  <externalReferences>
    <externalReference r:id="rId8"/>
  </externalReferences>
  <definedNames>
    <definedName name="_xlnm._FilterDatabase" localSheetId="2" hidden="1">Implementación!$B$10:$P$38</definedName>
    <definedName name="a.__Actividad_critica">Matriz!$E$12</definedName>
    <definedName name="a.__Misión_critica" localSheetId="4">Matriz!$E$12</definedName>
    <definedName name="ALMACENAMIENTO">Matriz!$D$28:$D$44</definedName>
    <definedName name="AMBIENTE">Implementación!$D$70:$D$72</definedName>
    <definedName name="APLICATIVOSOX">#REF!</definedName>
    <definedName name="_xlnm.Print_Area" localSheetId="0">'RFC '!$B$1:$M$49</definedName>
    <definedName name="CambioSoft">#REF!</definedName>
    <definedName name="CLASE">Listas!$A$2:$A$4</definedName>
    <definedName name="ELEMENTOSIC">Matriz!$C$27:$C$44</definedName>
    <definedName name="Enrutador">Matriz!$C$27:$C$48</definedName>
    <definedName name="Equipo">#REF!</definedName>
    <definedName name="hola">Matriz!$C$27:$C$44</definedName>
    <definedName name="IMPACTO" localSheetId="3">Listas!#REF!</definedName>
    <definedName name="IMPACTO">Listas!#REF!</definedName>
    <definedName name="IMPACTO1">#REF!</definedName>
    <definedName name="Lista">Matriz!$C$26</definedName>
    <definedName name="Marca">#REF!</definedName>
    <definedName name="matriximpp">Matriz!$AW$10:$AX$29</definedName>
    <definedName name="MATRIZ">'RFC '!#REF!</definedName>
    <definedName name="OTRO">Matriz!$F$28:$F$44</definedName>
    <definedName name="PP">[1]Listas!#REF!</definedName>
    <definedName name="PRIORIDAD" localSheetId="3">Listas!#REF!</definedName>
    <definedName name="PRIORIDAD">Listas!#REF!</definedName>
    <definedName name="RAZON">Listas!$B$2:$B$9</definedName>
    <definedName name="RIESGO" localSheetId="3">Listas!#REF!</definedName>
    <definedName name="RIESGO">Listas!#REF!</definedName>
    <definedName name="SEGURIDAD">Matriz!$E$28:$E$44</definedName>
    <definedName name="SISTEMAS">Listas!$D$2:$D$40</definedName>
    <definedName name="TIEMPO">Listas!$C$2:$C$6</definedName>
    <definedName name="tipocambio">#REF!</definedName>
    <definedName name="_xlnm.Print_Titles" localSheetId="0">'RFC '!$2:$3</definedName>
    <definedName name="Ubicacion">#REF!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3" l="1"/>
  <c r="F11" i="8"/>
  <c r="F12" i="8"/>
  <c r="F13" i="8"/>
  <c r="F14" i="8"/>
  <c r="F15" i="8"/>
  <c r="F16" i="8"/>
  <c r="F17" i="8"/>
  <c r="F65"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L46" i="10"/>
  <c r="L47" i="10"/>
  <c r="L48" i="10"/>
  <c r="L49" i="10"/>
  <c r="L50" i="10"/>
  <c r="L51" i="10"/>
  <c r="L52" i="10"/>
  <c r="L53" i="10"/>
  <c r="L54" i="10"/>
  <c r="L55" i="10"/>
  <c r="L56" i="10"/>
  <c r="L57" i="10"/>
  <c r="L58" i="10"/>
  <c r="L59" i="10"/>
  <c r="L60" i="10"/>
  <c r="F64" i="10"/>
  <c r="F63" i="10"/>
  <c r="F66" i="10"/>
  <c r="F63" i="13"/>
  <c r="F64" i="13"/>
  <c r="F65" i="13"/>
  <c r="F66" i="13"/>
  <c r="M38" i="10"/>
  <c r="M39" i="10"/>
  <c r="M40" i="10"/>
  <c r="M41" i="10"/>
  <c r="M42" i="10"/>
  <c r="M43" i="10"/>
  <c r="M44" i="10"/>
  <c r="M45" i="10"/>
  <c r="M46" i="10"/>
  <c r="M47" i="10"/>
  <c r="M48" i="10"/>
  <c r="M49" i="10"/>
  <c r="M50" i="10"/>
  <c r="M51" i="10"/>
  <c r="M52" i="10"/>
  <c r="M53" i="10"/>
  <c r="M54" i="10"/>
  <c r="M55" i="10"/>
  <c r="M56" i="10"/>
  <c r="M57" i="10"/>
  <c r="M58" i="10"/>
  <c r="M59" i="10"/>
  <c r="M60"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M12" i="10"/>
  <c r="M13" i="10"/>
  <c r="M14" i="10"/>
  <c r="M15" i="10"/>
  <c r="M16" i="10"/>
  <c r="M17" i="10"/>
  <c r="M18" i="10"/>
  <c r="M19" i="10"/>
  <c r="M20" i="10"/>
  <c r="M21" i="10"/>
  <c r="M22" i="10"/>
  <c r="M23" i="10"/>
  <c r="M24" i="10"/>
  <c r="M25" i="10"/>
  <c r="M26" i="10"/>
  <c r="M27" i="10"/>
  <c r="M28" i="10"/>
  <c r="M29" i="10"/>
  <c r="M30" i="10"/>
  <c r="M31" i="10"/>
  <c r="M32" i="10"/>
  <c r="M33" i="10"/>
  <c r="M34" i="10"/>
  <c r="M35" i="10"/>
  <c r="M36" i="10"/>
  <c r="M37" i="10"/>
  <c r="M11" i="10"/>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K6" i="10"/>
  <c r="K12" i="1"/>
  <c r="M12" i="1"/>
  <c r="J11" i="10"/>
  <c r="K11" i="10"/>
  <c r="P64" i="10"/>
  <c r="AW15" i="8"/>
  <c r="AW16" i="8"/>
  <c r="F7" i="10"/>
  <c r="F7" i="13"/>
  <c r="C7" i="8"/>
  <c r="AW1" i="8"/>
  <c r="AW2" i="8"/>
  <c r="AW4" i="8"/>
  <c r="AW5" i="8"/>
  <c r="F8" i="10"/>
  <c r="F8" i="13"/>
  <c r="C6" i="8"/>
  <c r="F6" i="10"/>
  <c r="F6" i="13"/>
  <c r="B1" i="19"/>
  <c r="C1" i="19"/>
  <c r="A1" i="19"/>
  <c r="C8" i="8"/>
  <c r="E6" i="8"/>
  <c r="F18" i="8"/>
  <c r="E17" i="1"/>
  <c r="L12" i="1"/>
  <c r="J18" i="1"/>
  <c r="L17" i="1"/>
  <c r="E1" i="19"/>
  <c r="J12" i="10"/>
  <c r="K12" i="10"/>
  <c r="J13" i="10"/>
  <c r="K13" i="10"/>
  <c r="B2" i="19"/>
  <c r="C2" i="19"/>
  <c r="F3" i="19"/>
  <c r="A2" i="19"/>
  <c r="J14" i="10"/>
  <c r="K14" i="10"/>
  <c r="J15" i="10"/>
  <c r="K15" i="10"/>
  <c r="J16" i="10"/>
  <c r="K16" i="10"/>
  <c r="J17" i="10"/>
  <c r="K17" i="10"/>
  <c r="J18" i="10"/>
  <c r="K18" i="10"/>
  <c r="J19" i="10"/>
  <c r="K19" i="10"/>
  <c r="J20" i="10"/>
  <c r="K20" i="10"/>
  <c r="J21" i="10"/>
  <c r="K21" i="10"/>
  <c r="J22" i="10"/>
  <c r="K22" i="10"/>
  <c r="J23" i="10"/>
  <c r="K23" i="10"/>
  <c r="J24" i="10"/>
  <c r="K24" i="10"/>
  <c r="J25" i="10"/>
  <c r="K25" i="10"/>
  <c r="J26" i="10"/>
  <c r="K26" i="10"/>
  <c r="J27" i="10"/>
  <c r="K27" i="10"/>
  <c r="J28" i="10"/>
  <c r="K28" i="10"/>
  <c r="J29" i="10"/>
  <c r="K29" i="10"/>
  <c r="J30" i="10"/>
  <c r="K30" i="10"/>
  <c r="J31" i="10"/>
  <c r="K31" i="10"/>
  <c r="J32" i="10"/>
  <c r="K32" i="10"/>
  <c r="J33" i="10"/>
  <c r="K33" i="10"/>
  <c r="J34" i="10"/>
  <c r="K34" i="10"/>
  <c r="J35" i="10"/>
  <c r="K35" i="10"/>
  <c r="J36" i="10"/>
  <c r="K36" i="10"/>
  <c r="J37" i="10"/>
  <c r="K37" i="10"/>
  <c r="J38" i="10"/>
  <c r="K38" i="10"/>
  <c r="J39" i="10"/>
  <c r="K39" i="10"/>
  <c r="J40" i="10"/>
  <c r="K40" i="10"/>
  <c r="J41" i="10"/>
  <c r="K41" i="10"/>
  <c r="J42" i="10"/>
  <c r="K42" i="10"/>
  <c r="J43" i="10"/>
  <c r="K43" i="10"/>
  <c r="J44" i="10"/>
  <c r="K44" i="10"/>
  <c r="J45" i="10"/>
  <c r="K45" i="10"/>
  <c r="J46" i="10"/>
  <c r="K46" i="10"/>
  <c r="J47" i="10"/>
  <c r="K47" i="10"/>
  <c r="J48" i="10"/>
  <c r="K48" i="10"/>
  <c r="J49" i="10"/>
  <c r="K49" i="10"/>
  <c r="J50" i="10"/>
  <c r="K50" i="10"/>
  <c r="J51" i="10"/>
  <c r="K51" i="10"/>
  <c r="J52" i="10"/>
  <c r="K52" i="10"/>
  <c r="J53" i="10"/>
  <c r="K53" i="10"/>
  <c r="J54" i="10"/>
  <c r="K54" i="10"/>
  <c r="J55" i="10"/>
  <c r="K55" i="10"/>
  <c r="J56" i="10"/>
  <c r="K56" i="10"/>
  <c r="J57" i="10"/>
  <c r="K57" i="10"/>
  <c r="J58" i="10"/>
  <c r="K58" i="10"/>
  <c r="J59" i="10"/>
  <c r="K59" i="10"/>
  <c r="J60" i="10"/>
  <c r="K6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10" authorId="0" shapeId="0" xr:uid="{6CA84C49-CD2F-47FA-B058-8CAC0423A056}">
      <text>
        <r>
          <rPr>
            <b/>
            <sz val="9"/>
            <color indexed="81"/>
            <rFont val="Tahoma"/>
            <family val="2"/>
          </rPr>
          <t>Autor:</t>
        </r>
        <r>
          <rPr>
            <sz val="9"/>
            <color indexed="81"/>
            <rFont val="Tahoma"/>
            <family val="2"/>
          </rPr>
          <t xml:space="preserve">
Marcar con número las tareas que se realizan en la misma hora y fecha sin afectar el plan, se pueden tener varias actividades en paralelo ej (1,1,) (2,2,2)etc</t>
        </r>
      </text>
    </comment>
    <comment ref="J10" authorId="0" shapeId="0" xr:uid="{49A98797-8A41-487C-AC48-80930EB36886}">
      <text>
        <r>
          <rPr>
            <b/>
            <sz val="9"/>
            <color indexed="81"/>
            <rFont val="Tahoma"/>
            <family val="2"/>
          </rPr>
          <t>Autor:</t>
        </r>
        <r>
          <rPr>
            <sz val="9"/>
            <color indexed="81"/>
            <rFont val="Tahoma"/>
            <family val="2"/>
          </rPr>
          <t xml:space="preserve">
Fecha y hora  en que inicia cada la actividad, se coloca automático siempre que se marque en pestaña 'RFC' la fecha de ejecución.</t>
        </r>
      </text>
    </comment>
    <comment ref="K10" authorId="0" shapeId="0" xr:uid="{C55CAF42-F06E-4C65-966E-DCD36AFCFAC4}">
      <text>
        <r>
          <rPr>
            <b/>
            <sz val="9"/>
            <color indexed="81"/>
            <rFont val="Tahoma"/>
            <family val="2"/>
          </rPr>
          <t>Autor:</t>
        </r>
        <r>
          <rPr>
            <sz val="9"/>
            <color indexed="81"/>
            <rFont val="Tahoma"/>
            <family val="2"/>
          </rPr>
          <t xml:space="preserve">
Fecha y hora  en que finaliza cada la actividad, se coloca automático cuando adiciona tiempo en columna H</t>
        </r>
      </text>
    </comment>
  </commentList>
</comments>
</file>

<file path=xl/sharedStrings.xml><?xml version="1.0" encoding="utf-8"?>
<sst xmlns="http://schemas.openxmlformats.org/spreadsheetml/2006/main" count="337" uniqueCount="252">
  <si>
    <t>FORMATO - REQUERIMIENTO DE CAMBIO (RFC)</t>
  </si>
  <si>
    <t>1. REGISTRO</t>
  </si>
  <si>
    <t>1.1  FECHA DE LA SOLICITUD:</t>
  </si>
  <si>
    <t>HORA DE LA SOLICITUD:</t>
  </si>
  <si>
    <t>1.2 INCIDENTE - FALLA No :</t>
  </si>
  <si>
    <t>1.3 NÚMERO ID GESTIÓN DE CAMBIO: (*)</t>
  </si>
  <si>
    <t>2. CLASIFICACIÓN DEL CAMBIO: (*)</t>
  </si>
  <si>
    <t>2.1  TIPO DE AMBIENTE</t>
  </si>
  <si>
    <t>Certificación</t>
  </si>
  <si>
    <t>Producción</t>
  </si>
  <si>
    <t>Prueba</t>
  </si>
  <si>
    <t>3. CATEGORIA (*)</t>
  </si>
  <si>
    <t>4. AFECTACIÓN (*)</t>
  </si>
  <si>
    <t>Networking</t>
  </si>
  <si>
    <t>Almacenamiento</t>
  </si>
  <si>
    <t>Infraestructura seguridad</t>
  </si>
  <si>
    <t xml:space="preserve">
INDISPONIBILIDAD:
SI             NO</t>
  </si>
  <si>
    <t>TIEMPO INDISPONIBILIDAD EQUIPO (HH:mm:ss)</t>
  </si>
  <si>
    <t>TIEMPO INDISPONIBILIDAD SERVICIO (HH:mm:ss)</t>
  </si>
  <si>
    <t>TIEMPO MUERTO (HH:mm:ss)</t>
  </si>
  <si>
    <t>Procesamiento</t>
  </si>
  <si>
    <t xml:space="preserve">Hardware </t>
  </si>
  <si>
    <t>Bases de datos</t>
  </si>
  <si>
    <t>Correo (Servidor Exchange)</t>
  </si>
  <si>
    <t>Aplicaciones</t>
  </si>
  <si>
    <t>Otros</t>
  </si>
  <si>
    <t>Para otros indique cuales:</t>
  </si>
  <si>
    <t>5. TIPO DE CAMBIO : (*)</t>
  </si>
  <si>
    <t>6. EFECTO DEL CAMBIO : (*)</t>
  </si>
  <si>
    <t>7. FECHA DE EJECUCIÓN (*)</t>
  </si>
  <si>
    <t>DURACION ACTIVIDAD/HH:MM(*)</t>
  </si>
  <si>
    <t>ESTANDAR</t>
  </si>
  <si>
    <t>NORMAL</t>
  </si>
  <si>
    <t>URGENTE</t>
  </si>
  <si>
    <t>FECHA Y HORA DE INICIO:</t>
  </si>
  <si>
    <t>FECHA Y HORA DE FINAL:</t>
  </si>
  <si>
    <t xml:space="preserve">8. DESCRIPCION DEL CAMBIO: (*) </t>
  </si>
  <si>
    <t>9. JUSTIFICACIÓN Y BENEFICIOS DEL CAMBIO (*)</t>
  </si>
  <si>
    <t>10. RIESGO DEL CAMBIO A IMPLEMENTAR (*)</t>
  </si>
  <si>
    <t>11. IMPACTO EN OTROS SISTEMAS O MÓDULOS: (Op)</t>
  </si>
  <si>
    <t>11.1 ELEMENTO CI: Seleccione elemento CI</t>
  </si>
  <si>
    <t>11.2  DESCRIPCIÓN DEL IMPACTO AL ELEMENTO CI</t>
  </si>
  <si>
    <t xml:space="preserve">12. REQUIERE CAPACITACIÓN EL USUARIO FINAL: </t>
  </si>
  <si>
    <t xml:space="preserve">13. IMPLICA ACTUALIZAR LA DOCUMENTACIÓN?    </t>
  </si>
  <si>
    <t xml:space="preserve">
SI                               NO
</t>
  </si>
  <si>
    <t xml:space="preserve">
SI                      NO
 </t>
  </si>
  <si>
    <t>14. DATOS SOLICITANTES Y EJECUTORES (*)</t>
  </si>
  <si>
    <t>4. RESPONSABLE FUNCIONAL (Op):</t>
  </si>
  <si>
    <t>5. RESPONSABLE TÉCNICO: (LT)</t>
  </si>
  <si>
    <t>NOMBRE</t>
  </si>
  <si>
    <t>CARGO</t>
  </si>
  <si>
    <t>EMAIL</t>
  </si>
  <si>
    <t>TELÉFONO</t>
  </si>
  <si>
    <t>6. EJECUTOR DEL CAMBIO (EJ):</t>
  </si>
  <si>
    <t>minutos</t>
  </si>
  <si>
    <t>ç</t>
  </si>
  <si>
    <t>FORMATO -  REQUERIMIENTO DE CAMBIO
PLAN DE IMPLEMENTACIÓN DEL CAMBIO (PASO A PASO PARA IMPLEMENTACIÓN)</t>
  </si>
  <si>
    <t>Número del Cambio:</t>
  </si>
  <si>
    <t>DESCRIPCIÓN BREVE DEL CAMBIO</t>
  </si>
  <si>
    <t>Fecha:</t>
  </si>
  <si>
    <t>Responsable Técnico:</t>
  </si>
  <si>
    <t>ITEM</t>
  </si>
  <si>
    <t>SISTEMA</t>
  </si>
  <si>
    <t>AMBIENTE</t>
  </si>
  <si>
    <t>EQUIPO/ SERVIDOR</t>
  </si>
  <si>
    <t>DETALLE ACTIVIDAD</t>
  </si>
  <si>
    <t>RESPONSABLE</t>
  </si>
  <si>
    <t>DURACIÓN ACTIVIDAD (Minutos)</t>
  </si>
  <si>
    <t>ACTIVIDADES PARALELAS</t>
  </si>
  <si>
    <t>FECHA HORA INICIO</t>
  </si>
  <si>
    <t>FECHA HORA FINAL</t>
  </si>
  <si>
    <t>DURACIÓN EFECTIVA</t>
  </si>
  <si>
    <t>RUTA CRITICA</t>
  </si>
  <si>
    <t>TIEMPO DE INDISPONIBILIDAD  SERVICIOS</t>
  </si>
  <si>
    <t>INDISPONIBILIDAD DE EQUIPOS</t>
  </si>
  <si>
    <t>TIEMPO MUERTO</t>
  </si>
  <si>
    <t>TIEMPO MUERTO TOTAL</t>
  </si>
  <si>
    <t>TIEMPO TOTAL DE INDISPONIBILIDAD SERVICIOS</t>
  </si>
  <si>
    <t>TIEMPO TOTAL DE INDISPONIBILIDAD EQUIPOS</t>
  </si>
  <si>
    <t>FORMATO -  REQUERIMIENTO DE CAMBIO
PLAN DE ROLLBACK DEL CAMBIO</t>
  </si>
  <si>
    <t>Descripción breve del cambio:</t>
  </si>
  <si>
    <t>Responsable Técnico</t>
  </si>
  <si>
    <t>DURACIÓN ACTIVIDAD</t>
  </si>
  <si>
    <t>TIEMPO TOTAL DE IMPLEMENTACIÓN</t>
  </si>
  <si>
    <t>COMENTARIOS</t>
  </si>
  <si>
    <t>FORMATO -  REQUERIMIENTO DE CAMBIO
MATRIZ DE EVALUACIÓN DEL EFECTO DEL CAMBIO</t>
  </si>
  <si>
    <t>e.- Bases de Datos</t>
  </si>
  <si>
    <t>f.-Aplicaciones-Bases de datos-Infraestructura</t>
  </si>
  <si>
    <t>g-Bases de Datos-Aplicaciones</t>
  </si>
  <si>
    <t>PREGUNTA</t>
  </si>
  <si>
    <t>RESPUESTA</t>
  </si>
  <si>
    <t>PUNTAJE</t>
  </si>
  <si>
    <t>Pregunta 1</t>
  </si>
  <si>
    <t>Experiencia en la ejecución de cambios iguales al presentado por el operador.</t>
  </si>
  <si>
    <t>a.- No se ha ejecutado antes</t>
  </si>
  <si>
    <t>b.- Ya se ha ejecutado</t>
  </si>
  <si>
    <t>Infraestructura Impactada</t>
  </si>
  <si>
    <t>AZUL</t>
  </si>
  <si>
    <t>a.- Infraestructura</t>
  </si>
  <si>
    <t>b.- Aplicaciones</t>
  </si>
  <si>
    <t>c.- Networking</t>
  </si>
  <si>
    <t>d.- Aplicaciones e Infrestructura</t>
  </si>
  <si>
    <t>Tiempo fuera de los servicios</t>
  </si>
  <si>
    <t>a.- Más de 6 horas</t>
  </si>
  <si>
    <t>b.- entre 4 y 6 horas</t>
  </si>
  <si>
    <t>c.- entre 2 y 4 horas</t>
  </si>
  <si>
    <t>d.- Hasta 2 horas</t>
  </si>
  <si>
    <t>e.- Ninguno</t>
  </si>
  <si>
    <t>Se cuenta con los recursos para efectual el cambio (infraestructura, documentaciòn, personal entre otros).</t>
  </si>
  <si>
    <t>a.- No</t>
  </si>
  <si>
    <t>b.- Si</t>
  </si>
  <si>
    <t xml:space="preserve">Riesgo de afectación de otros sistemas o módulos al implementar el cambio. </t>
  </si>
  <si>
    <t>a.- Alto</t>
  </si>
  <si>
    <t>b.- Medio</t>
  </si>
  <si>
    <t>c.- Bajo</t>
  </si>
  <si>
    <t>Complejidad técnica del cambio</t>
  </si>
  <si>
    <t>Compromete la seguridad de la informacion e infraestructura de OTSI</t>
  </si>
  <si>
    <t>a.- Si</t>
  </si>
  <si>
    <t>b.- No</t>
  </si>
  <si>
    <t>d- Ninguna</t>
  </si>
  <si>
    <t>IMPACTO</t>
  </si>
  <si>
    <t>Pregunta 4</t>
  </si>
  <si>
    <t>a.- VIP</t>
  </si>
  <si>
    <t>b.- Clientes</t>
  </si>
  <si>
    <t>c.- Proveedores</t>
  </si>
  <si>
    <t>d- Internos</t>
  </si>
  <si>
    <t>Impacto</t>
  </si>
  <si>
    <t>Ninguno</t>
  </si>
  <si>
    <t>Pregunta 5</t>
  </si>
  <si>
    <t>Enrutador</t>
  </si>
  <si>
    <t>ALMACENAMIENTO</t>
  </si>
  <si>
    <t>SEGURIDAD</t>
  </si>
  <si>
    <t>OTRO</t>
  </si>
  <si>
    <t>SWITCH</t>
  </si>
  <si>
    <t>Switch</t>
  </si>
  <si>
    <t>ACCESS POINT</t>
  </si>
  <si>
    <t>ROUTERS</t>
  </si>
  <si>
    <t>SERVIDOR</t>
  </si>
  <si>
    <t>FIREWALL</t>
  </si>
  <si>
    <t>IPS</t>
  </si>
  <si>
    <t>BALANCEADOR</t>
  </si>
  <si>
    <t>IDS</t>
  </si>
  <si>
    <t>AIRONPORT</t>
  </si>
  <si>
    <t>STORAGE</t>
  </si>
  <si>
    <t>BASES DE DATOS</t>
  </si>
  <si>
    <t>APLICATIVOS</t>
  </si>
  <si>
    <t>SISTEMAS OPERATIVOS</t>
  </si>
  <si>
    <t>0TROS</t>
  </si>
  <si>
    <t>Pregunta 6</t>
  </si>
  <si>
    <t>Pregunta 7</t>
  </si>
  <si>
    <t>a.- NO</t>
  </si>
  <si>
    <t>b.- SI</t>
  </si>
  <si>
    <t>Pregunta 8</t>
  </si>
  <si>
    <t>Pregunta 9</t>
  </si>
  <si>
    <t>d.- Ninguno</t>
  </si>
  <si>
    <t>Pregunta 10</t>
  </si>
  <si>
    <t>Pregunta 11</t>
  </si>
  <si>
    <t>Pregunta 12</t>
  </si>
  <si>
    <t>Pregunta 13</t>
  </si>
  <si>
    <t>Pregunta 14</t>
  </si>
  <si>
    <t>Pregunta 15</t>
  </si>
  <si>
    <t>d.-Ninguno</t>
  </si>
  <si>
    <t>Pregunta 16</t>
  </si>
  <si>
    <t>GLOSARIO DE CAMBIOS PARA UTILIZAR EN FORMATO 
DE SOLICITUD DE CAMBIO</t>
  </si>
  <si>
    <t>GLOSARIO Y DEFINICIONES</t>
  </si>
  <si>
    <t>Establecen las definiciones que permiten clarificar conceptos y guia del  requerimiento a llenar en la plantilla de RFC.</t>
  </si>
  <si>
    <t>GLOSARIO</t>
  </si>
  <si>
    <t xml:space="preserve">DEFINICIONES </t>
  </si>
  <si>
    <t>Categoria de Cambio de Emergencia</t>
  </si>
  <si>
    <t xml:space="preserve">Son aquellos que si no se realizan impiden la prestación de uno o más servicios en la operación del Ministerio.
Son aquellos que deben realizarse porque la plataforma está gravemente degradada.
Son aquellos que deben realizarse porque de no hacerlo el Ministerio incurre en costos financieros
Son aquellos que deben realizarse porque de no hacerlo el Ministerio puede incurrir en incumplimientos legales.
</t>
  </si>
  <si>
    <t>Categoria de Cambio Normal</t>
  </si>
  <si>
    <t>Es cualquier tipo de modificación de forma temporal o permanente con determinado nivel de riesgo sobre uno o varios elementos de configuración pertenecientes a la infraestructura tecnológica. 
De Impacto medio o alto (según la matriz de impacto)</t>
  </si>
  <si>
    <t>Categoria de Cambio Preaprobado o Estándar</t>
  </si>
  <si>
    <t>Es cualquier tipo de modificación previamente definida, preaprobada, completamente documentada y con bajo nivel de riesgo sobre uno o varios elementos de configuración pertenecientes a la infraestructura tecnológica.</t>
  </si>
  <si>
    <t>Elemento CI (Configuration Ítem)</t>
  </si>
  <si>
    <t xml:space="preserve"> Cualquier componente que necesite ser gestionado con el objeto de proveer un servicio de TI. La información sobre cada CI se almacena en un registro de configuración dentro del sistema de gestión de la configuración y es mantenido durante todo su ciclo de vida por gestión de la configuración.  </t>
  </si>
  <si>
    <t>RFC (Request For Change)</t>
  </si>
  <si>
    <t>Es una requisición formal de Cambio en espera de ser implementada, incluye detalles del Cambio propuesto</t>
  </si>
  <si>
    <t>Efecto del cambio</t>
  </si>
  <si>
    <t>Una medida del efecto de un Incidente, un Problema o de un Cambio sobre los Procesos del Negocio. El impacto a menudo se basa en cómo se verán afectados los Niveles de Servicio. El impacto y Urgencia se usan para asignar Prioridad.</t>
  </si>
  <si>
    <t>Usuarios del área Administrativas</t>
  </si>
  <si>
    <t>Estan definidos Ofinas en general (Ministra, Viceministros, Directores, subdirectores, recursos humanos etc).</t>
  </si>
  <si>
    <t>Actividades paralelas</t>
  </si>
  <si>
    <t>Actividades que se realizan en misma fecha y hora por diferentes frentes</t>
  </si>
  <si>
    <t>Duración efectiva</t>
  </si>
  <si>
    <t>Tiempo del plan de implementación que disminuye tiempo de actividades en paralelo, contando una actividad por ocurrencia.</t>
  </si>
  <si>
    <t>Usuarios de área Técnica</t>
  </si>
  <si>
    <t>Son todos aquellos que soportan la operación (OTSI).</t>
  </si>
  <si>
    <t>Usuarios de área Externa</t>
  </si>
  <si>
    <t>Son aquellos a los cuales el Ministerio presta un servicio (Sedes regionales, aplicaciones etc)</t>
  </si>
  <si>
    <t>Tiempo Muerto</t>
  </si>
  <si>
    <t xml:space="preserve">Permite medir el tiempo en que no se este realizando actividad y es para los casos en que la actividad se realiza en diferentes dìas ej: Actividad 1: de las 13:00 a 14:00 se suspende la actividad y se reanuda de las 16:00 a las 17:00 (Tiempo muerto de 14:00 a 16:00). </t>
  </si>
  <si>
    <t>Clase</t>
  </si>
  <si>
    <t>Razón del camio</t>
  </si>
  <si>
    <t>Tiempo</t>
  </si>
  <si>
    <t>Sistemas</t>
  </si>
  <si>
    <t>Ambiente</t>
  </si>
  <si>
    <t>Normal</t>
  </si>
  <si>
    <t>Requerimiento del negocio</t>
  </si>
  <si>
    <t>Segundos</t>
  </si>
  <si>
    <t>BDP</t>
  </si>
  <si>
    <t>Emergencia</t>
  </si>
  <si>
    <t>Solución a Incidente/problema</t>
  </si>
  <si>
    <t>Minutos</t>
  </si>
  <si>
    <t>AVOCET</t>
  </si>
  <si>
    <t>Pruebas</t>
  </si>
  <si>
    <t>estándar</t>
  </si>
  <si>
    <t>Cambios en Legislación</t>
  </si>
  <si>
    <t>Horas</t>
  </si>
  <si>
    <t>SABA</t>
  </si>
  <si>
    <t>Retiros por Obsolescencia</t>
  </si>
  <si>
    <t>Días</t>
  </si>
  <si>
    <t>VOLTS</t>
  </si>
  <si>
    <t>Cambio en producto/servicio de terceras partes</t>
  </si>
  <si>
    <t>Meses</t>
  </si>
  <si>
    <t>RIS GRB</t>
  </si>
  <si>
    <t>Nuevo ítem de configuración</t>
  </si>
  <si>
    <t>RIS RCSA</t>
  </si>
  <si>
    <t>Nuevas versiones</t>
  </si>
  <si>
    <t>SIO GRB</t>
  </si>
  <si>
    <t>Otro</t>
  </si>
  <si>
    <t>SIO RCSA</t>
  </si>
  <si>
    <t>SIV</t>
  </si>
  <si>
    <t>SINOPER</t>
  </si>
  <si>
    <t>GMS</t>
  </si>
  <si>
    <t>CCGNET</t>
  </si>
  <si>
    <t>LITE</t>
  </si>
  <si>
    <t>LLENADERO</t>
  </si>
  <si>
    <t>ALLEGRO</t>
  </si>
  <si>
    <t>NOMINACIONES</t>
  </si>
  <si>
    <t>PI</t>
  </si>
  <si>
    <t>ELLIPSE</t>
  </si>
  <si>
    <t>SAP-MM</t>
  </si>
  <si>
    <t>SAP-AP</t>
  </si>
  <si>
    <t>SAP-AR</t>
  </si>
  <si>
    <t>SAP-CFM</t>
  </si>
  <si>
    <t>SAP-CO</t>
  </si>
  <si>
    <t>SAP-FI</t>
  </si>
  <si>
    <t>SAP-JVA</t>
  </si>
  <si>
    <t>SAP-PS</t>
  </si>
  <si>
    <t>SAP-RH</t>
  </si>
  <si>
    <t>SAP-TX</t>
  </si>
  <si>
    <t>SAP-PO-POC</t>
  </si>
  <si>
    <t>SAP-SD</t>
  </si>
  <si>
    <t>SIJUR</t>
  </si>
  <si>
    <t>EAI</t>
  </si>
  <si>
    <t>SUIS</t>
  </si>
  <si>
    <t>KACTUS</t>
  </si>
  <si>
    <t>ASINLEG</t>
  </si>
  <si>
    <t>SCCPL</t>
  </si>
  <si>
    <t>Excel (Cuentas Mayores)</t>
  </si>
  <si>
    <t>Excel Converter ColGAAP-UsGAAP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</si>
</sst>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h]:mm"/>
    <numFmt numFmtId="166" formatCode="d/mm/yyyy\ hh:mm"/>
  </numFmts>
  <fonts count="3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9"/>
      <name val="Arial"/>
      <family val="2"/>
    </font>
    <font>
      <sz val="10"/>
      <name val="Arial"/>
      <family val="2"/>
    </font>
    <font>
      <u/>
      <sz val="10"/>
      <color indexed="12"/>
      <name val="Arial"/>
      <family val="2"/>
    </font>
    <font>
      <sz val="11"/>
      <name val="Verdana"/>
      <family val="2"/>
    </font>
    <font>
      <sz val="11"/>
      <color theme="1"/>
      <name val="Verdana"/>
      <family val="2"/>
    </font>
    <font>
      <b/>
      <sz val="11"/>
      <color theme="1"/>
      <name val="Verdana"/>
      <family val="2"/>
    </font>
    <font>
      <b/>
      <sz val="11"/>
      <name val="Verdana"/>
      <family val="2"/>
    </font>
    <font>
      <b/>
      <sz val="11"/>
      <color theme="0"/>
      <name val="Verdana"/>
      <family val="2"/>
    </font>
    <font>
      <sz val="11"/>
      <color theme="0"/>
      <name val="Verdana"/>
      <family val="2"/>
    </font>
    <font>
      <b/>
      <sz val="14"/>
      <name val="Verdana"/>
      <family val="2"/>
    </font>
    <font>
      <sz val="11"/>
      <color rgb="FF004236"/>
      <name val="Verdana"/>
      <family val="2"/>
    </font>
    <font>
      <sz val="11"/>
      <color rgb="FFFF0000"/>
      <name val="Verdana"/>
      <family val="2"/>
    </font>
    <font>
      <u/>
      <sz val="11"/>
      <color indexed="12"/>
      <name val="Verdana"/>
      <family val="2"/>
    </font>
    <font>
      <b/>
      <sz val="12"/>
      <name val="Verdana"/>
      <family val="2"/>
    </font>
    <font>
      <b/>
      <sz val="10"/>
      <name val="Verdana"/>
      <family val="2"/>
    </font>
    <font>
      <sz val="10"/>
      <name val="Verdana"/>
      <family val="2"/>
    </font>
    <font>
      <sz val="10"/>
      <color rgb="FFFF0000"/>
      <name val="Verdana"/>
      <family val="2"/>
    </font>
    <font>
      <sz val="12"/>
      <name val="Verdana"/>
      <family val="2"/>
    </font>
    <font>
      <b/>
      <sz val="12"/>
      <color theme="1"/>
      <name val="Verdana"/>
      <family val="2"/>
    </font>
    <font>
      <sz val="10"/>
      <color theme="1"/>
      <name val="Verdana"/>
      <family val="2"/>
    </font>
    <font>
      <b/>
      <sz val="11"/>
      <color theme="1"/>
      <name val="Calibri"/>
      <family val="2"/>
      <scheme val="minor"/>
    </font>
    <font>
      <b/>
      <sz val="11"/>
      <name val="Calibri"/>
      <family val="2"/>
      <scheme val="minor"/>
    </font>
    <font>
      <sz val="9"/>
      <color indexed="81"/>
      <name val="Tahoma"/>
      <family val="2"/>
    </font>
    <font>
      <b/>
      <sz val="9"/>
      <color indexed="81"/>
      <name val="Tahoma"/>
      <family val="2"/>
    </font>
    <font>
      <b/>
      <sz val="10"/>
      <color theme="1"/>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00B050"/>
        <bgColor indexed="64"/>
      </patternFill>
    </fill>
    <fill>
      <patternFill patternType="solid">
        <fgColor rgb="FF0070C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s>
  <cellStyleXfs count="7">
    <xf numFmtId="0" fontId="0" fillId="0" borderId="0"/>
    <xf numFmtId="0" fontId="8" fillId="0" borderId="0" applyNumberFormat="0" applyFill="0" applyBorder="0" applyAlignment="0" applyProtection="0">
      <alignment vertical="top"/>
      <protection locked="0"/>
    </xf>
    <xf numFmtId="0" fontId="4" fillId="0" borderId="0"/>
    <xf numFmtId="0" fontId="3" fillId="0" borderId="0"/>
    <xf numFmtId="0" fontId="2" fillId="0" borderId="0"/>
    <xf numFmtId="0" fontId="1" fillId="0" borderId="0"/>
    <xf numFmtId="0" fontId="1" fillId="0" borderId="0"/>
  </cellStyleXfs>
  <cellXfs count="460">
    <xf numFmtId="0" fontId="0" fillId="0" borderId="0" xfId="0"/>
    <xf numFmtId="0" fontId="7" fillId="0" borderId="0" xfId="0" applyFont="1"/>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center" vertical="center"/>
      <protection locked="0"/>
    </xf>
    <xf numFmtId="164" fontId="7" fillId="0" borderId="1" xfId="0" applyNumberFormat="1" applyFont="1" applyBorder="1" applyAlignment="1">
      <alignment horizontal="center" vertical="center"/>
    </xf>
    <xf numFmtId="19" fontId="7" fillId="0" borderId="1" xfId="0" applyNumberFormat="1" applyFont="1" applyBorder="1" applyAlignment="1" applyProtection="1">
      <alignment horizontal="center" vertical="center"/>
      <protection locked="0"/>
    </xf>
    <xf numFmtId="2" fontId="0" fillId="0" borderId="0" xfId="0" applyNumberFormat="1"/>
    <xf numFmtId="14" fontId="0" fillId="0" borderId="0" xfId="0" applyNumberFormat="1"/>
    <xf numFmtId="0" fontId="10" fillId="0" borderId="0" xfId="2" applyFont="1" applyProtection="1">
      <protection locked="0"/>
    </xf>
    <xf numFmtId="0" fontId="10" fillId="0" borderId="0" xfId="2" applyFont="1" applyAlignment="1" applyProtection="1">
      <alignment horizontal="center"/>
      <protection locked="0"/>
    </xf>
    <xf numFmtId="0" fontId="10" fillId="0" borderId="14" xfId="2" applyFont="1" applyBorder="1" applyAlignment="1">
      <alignment horizontal="center"/>
    </xf>
    <xf numFmtId="14" fontId="10" fillId="0" borderId="10" xfId="2" applyNumberFormat="1" applyFont="1" applyBorder="1" applyAlignment="1">
      <alignment horizontal="center"/>
    </xf>
    <xf numFmtId="0" fontId="11" fillId="0" borderId="1" xfId="2" applyFont="1" applyBorder="1" applyAlignment="1" applyProtection="1">
      <alignment horizontal="center" vertical="center"/>
      <protection locked="0"/>
    </xf>
    <xf numFmtId="0" fontId="11" fillId="0" borderId="13" xfId="2" applyFont="1" applyBorder="1" applyAlignment="1" applyProtection="1">
      <alignment horizontal="center" vertical="center"/>
      <protection locked="0"/>
    </xf>
    <xf numFmtId="0" fontId="9" fillId="0" borderId="0" xfId="0" applyFont="1" applyProtection="1">
      <protection locked="0"/>
    </xf>
    <xf numFmtId="0" fontId="9" fillId="0" borderId="0" xfId="0" applyFont="1" applyAlignment="1" applyProtection="1">
      <alignment horizontal="center" vertical="center"/>
      <protection locked="0"/>
    </xf>
    <xf numFmtId="0" fontId="16" fillId="3" borderId="0" xfId="0" applyFont="1" applyFill="1" applyProtection="1">
      <protection locked="0"/>
    </xf>
    <xf numFmtId="0" fontId="17" fillId="0" borderId="0" xfId="0" applyFont="1" applyProtection="1">
      <protection locked="0"/>
    </xf>
    <xf numFmtId="0" fontId="17" fillId="3" borderId="0" xfId="0" applyFont="1" applyFill="1" applyProtection="1">
      <protection locked="0"/>
    </xf>
    <xf numFmtId="0" fontId="9" fillId="3" borderId="0" xfId="0" applyFont="1" applyFill="1" applyProtection="1">
      <protection locked="0"/>
    </xf>
    <xf numFmtId="0" fontId="9" fillId="0" borderId="0" xfId="0" applyFont="1" applyAlignment="1" applyProtection="1">
      <alignment vertical="center"/>
      <protection locked="0"/>
    </xf>
    <xf numFmtId="0" fontId="9" fillId="0" borderId="1" xfId="0" applyFont="1" applyBorder="1" applyAlignment="1" applyProtection="1">
      <alignment vertical="center" wrapText="1"/>
      <protection locked="0"/>
    </xf>
    <xf numFmtId="0" fontId="9" fillId="0" borderId="17" xfId="0" applyFont="1" applyBorder="1" applyAlignment="1" applyProtection="1">
      <alignment horizontal="center"/>
      <protection locked="0"/>
    </xf>
    <xf numFmtId="0" fontId="12" fillId="0" borderId="20" xfId="0" applyFont="1" applyBorder="1" applyProtection="1">
      <protection locked="0"/>
    </xf>
    <xf numFmtId="0" fontId="12" fillId="0" borderId="17" xfId="0" applyFont="1" applyBorder="1" applyProtection="1">
      <protection locked="0"/>
    </xf>
    <xf numFmtId="0" fontId="9" fillId="0" borderId="17" xfId="0" applyFont="1" applyBorder="1" applyProtection="1">
      <protection locked="0"/>
    </xf>
    <xf numFmtId="0" fontId="9" fillId="0" borderId="16" xfId="0" applyFont="1" applyBorder="1" applyProtection="1">
      <protection locked="0"/>
    </xf>
    <xf numFmtId="0" fontId="9" fillId="0" borderId="22" xfId="0" applyFont="1" applyBorder="1" applyProtection="1">
      <protection locked="0"/>
    </xf>
    <xf numFmtId="0" fontId="12" fillId="0" borderId="21" xfId="0" applyFont="1" applyBorder="1" applyProtection="1">
      <protection locked="0"/>
    </xf>
    <xf numFmtId="0" fontId="12" fillId="0" borderId="19" xfId="0" applyFont="1" applyBorder="1" applyProtection="1">
      <protection locked="0"/>
    </xf>
    <xf numFmtId="0" fontId="9" fillId="0" borderId="19" xfId="0" applyFont="1" applyBorder="1" applyProtection="1">
      <protection locked="0"/>
    </xf>
    <xf numFmtId="0" fontId="9" fillId="0" borderId="38" xfId="0" applyFont="1" applyBorder="1" applyProtection="1">
      <protection locked="0"/>
    </xf>
    <xf numFmtId="0" fontId="16" fillId="3" borderId="0" xfId="0" applyFont="1" applyFill="1" applyAlignment="1" applyProtection="1">
      <alignment vertical="center"/>
      <protection locked="0"/>
    </xf>
    <xf numFmtId="0" fontId="17" fillId="0" borderId="0" xfId="0" applyFont="1" applyAlignment="1" applyProtection="1">
      <alignment vertical="center"/>
      <protection locked="0"/>
    </xf>
    <xf numFmtId="0" fontId="11" fillId="0" borderId="14" xfId="2" applyFont="1" applyBorder="1" applyAlignment="1" applyProtection="1">
      <alignment horizontal="center" vertical="center"/>
      <protection locked="0"/>
    </xf>
    <xf numFmtId="0" fontId="10" fillId="0" borderId="15" xfId="2" applyFont="1" applyBorder="1" applyAlignment="1" applyProtection="1">
      <alignment horizontal="center" vertical="center"/>
      <protection locked="0"/>
    </xf>
    <xf numFmtId="0" fontId="10" fillId="0" borderId="2" xfId="2" applyFont="1" applyBorder="1" applyAlignment="1" applyProtection="1">
      <alignment horizontal="center" vertical="center"/>
      <protection locked="0"/>
    </xf>
    <xf numFmtId="0" fontId="10" fillId="0" borderId="12" xfId="2" applyFont="1" applyBorder="1" applyAlignment="1" applyProtection="1">
      <alignment horizontal="center" vertical="center"/>
      <protection locked="0"/>
    </xf>
    <xf numFmtId="0" fontId="10" fillId="0" borderId="0" xfId="3" applyFont="1"/>
    <xf numFmtId="0" fontId="21" fillId="0" borderId="0" xfId="0" applyFont="1"/>
    <xf numFmtId="0" fontId="9" fillId="0" borderId="0" xfId="0" applyFont="1"/>
    <xf numFmtId="0" fontId="12" fillId="2" borderId="40" xfId="0" applyFont="1" applyFill="1" applyBorder="1" applyAlignment="1">
      <alignment horizontal="center"/>
    </xf>
    <xf numFmtId="0" fontId="9" fillId="0" borderId="15" xfId="0" applyFont="1" applyBorder="1" applyAlignment="1">
      <alignment vertical="center" wrapText="1"/>
    </xf>
    <xf numFmtId="0" fontId="9" fillId="0" borderId="2" xfId="0" applyFont="1" applyBorder="1" applyAlignment="1">
      <alignment vertical="center" wrapText="1"/>
    </xf>
    <xf numFmtId="0" fontId="9" fillId="0" borderId="12" xfId="0" applyFont="1" applyBorder="1" applyAlignment="1">
      <alignment vertical="center" wrapText="1"/>
    </xf>
    <xf numFmtId="0" fontId="9" fillId="0" borderId="0" xfId="2" applyFont="1" applyProtection="1">
      <protection locked="0"/>
    </xf>
    <xf numFmtId="0" fontId="10" fillId="0" borderId="0" xfId="2" applyFont="1" applyAlignment="1" applyProtection="1">
      <alignment horizontal="left" vertical="center"/>
      <protection locked="0"/>
    </xf>
    <xf numFmtId="0" fontId="17" fillId="3" borderId="0" xfId="2" applyFont="1" applyFill="1" applyProtection="1">
      <protection locked="0"/>
    </xf>
    <xf numFmtId="0" fontId="22" fillId="3" borderId="0" xfId="2" applyFont="1" applyFill="1"/>
    <xf numFmtId="0" fontId="22" fillId="3" borderId="0" xfId="2" applyFont="1" applyFill="1" applyAlignment="1" applyProtection="1">
      <alignment horizontal="center"/>
      <protection locked="0"/>
    </xf>
    <xf numFmtId="0" fontId="14" fillId="3" borderId="0" xfId="2" applyFont="1" applyFill="1" applyProtection="1">
      <protection locked="0"/>
    </xf>
    <xf numFmtId="0" fontId="12" fillId="2" borderId="15" xfId="2" applyFont="1" applyFill="1" applyBorder="1" applyAlignment="1" applyProtection="1">
      <alignment horizontal="left" vertical="center"/>
      <protection locked="0"/>
    </xf>
    <xf numFmtId="0" fontId="12" fillId="2" borderId="2" xfId="2" applyFont="1" applyFill="1" applyBorder="1" applyAlignment="1" applyProtection="1">
      <alignment horizontal="left" vertical="center"/>
      <protection locked="0"/>
    </xf>
    <xf numFmtId="0" fontId="12" fillId="2" borderId="31" xfId="2" applyFont="1" applyFill="1" applyBorder="1" applyAlignment="1" applyProtection="1">
      <alignment horizontal="left" vertical="center"/>
      <protection locked="0"/>
    </xf>
    <xf numFmtId="0" fontId="22" fillId="3" borderId="0" xfId="2" applyFont="1" applyFill="1" applyProtection="1">
      <protection locked="0"/>
    </xf>
    <xf numFmtId="0" fontId="17" fillId="0" borderId="0" xfId="2" applyFont="1" applyProtection="1">
      <protection locked="0"/>
    </xf>
    <xf numFmtId="0" fontId="12" fillId="3" borderId="2" xfId="2" applyFont="1" applyFill="1" applyBorder="1" applyAlignment="1" applyProtection="1">
      <alignment horizontal="center" vertical="center"/>
      <protection locked="0"/>
    </xf>
    <xf numFmtId="0" fontId="9" fillId="3" borderId="1" xfId="2" applyFont="1" applyFill="1" applyBorder="1" applyAlignment="1" applyProtection="1">
      <alignment horizontal="left" vertical="center"/>
      <protection locked="0"/>
    </xf>
    <xf numFmtId="0" fontId="11" fillId="3" borderId="2" xfId="2" applyFont="1" applyFill="1" applyBorder="1" applyAlignment="1" applyProtection="1">
      <alignment horizontal="center" vertical="center"/>
      <protection locked="0"/>
    </xf>
    <xf numFmtId="0" fontId="10" fillId="3" borderId="1" xfId="2" applyFont="1" applyFill="1" applyBorder="1" applyAlignment="1" applyProtection="1">
      <alignment horizontal="left" vertical="center"/>
      <protection locked="0"/>
    </xf>
    <xf numFmtId="0" fontId="14" fillId="0" borderId="0" xfId="2" applyFont="1" applyProtection="1">
      <protection locked="0"/>
    </xf>
    <xf numFmtId="0" fontId="14" fillId="0" borderId="0" xfId="2" applyFont="1" applyAlignment="1" applyProtection="1">
      <alignment horizontal="left" vertical="center"/>
      <protection locked="0"/>
    </xf>
    <xf numFmtId="0" fontId="9" fillId="0" borderId="0" xfId="2" applyFont="1" applyAlignment="1" applyProtection="1">
      <alignment horizontal="left" vertical="center"/>
      <protection locked="0"/>
    </xf>
    <xf numFmtId="0" fontId="9" fillId="3" borderId="0" xfId="2" applyFont="1" applyFill="1" applyProtection="1">
      <protection locked="0"/>
    </xf>
    <xf numFmtId="0" fontId="11" fillId="0" borderId="30" xfId="2" applyFont="1" applyBorder="1" applyAlignment="1">
      <alignment horizontal="center" vertical="center"/>
    </xf>
    <xf numFmtId="1" fontId="23" fillId="0" borderId="0" xfId="0" applyNumberFormat="1" applyFont="1" applyAlignment="1">
      <alignment horizontal="center"/>
    </xf>
    <xf numFmtId="0" fontId="20" fillId="0" borderId="0" xfId="0" applyFont="1"/>
    <xf numFmtId="0" fontId="11" fillId="3" borderId="53" xfId="2" applyFont="1" applyFill="1" applyBorder="1" applyAlignment="1" applyProtection="1">
      <alignment horizontal="center" vertical="center"/>
      <protection locked="0"/>
    </xf>
    <xf numFmtId="0" fontId="10" fillId="3" borderId="49" xfId="2" applyFont="1" applyFill="1" applyBorder="1" applyAlignment="1" applyProtection="1">
      <alignment horizontal="left" vertical="center"/>
      <protection locked="0"/>
    </xf>
    <xf numFmtId="0" fontId="12" fillId="2" borderId="40" xfId="2" applyFont="1" applyFill="1" applyBorder="1" applyAlignment="1" applyProtection="1">
      <alignment horizontal="center"/>
      <protection locked="0"/>
    </xf>
    <xf numFmtId="0" fontId="12" fillId="2" borderId="41" xfId="2" applyFont="1" applyFill="1" applyBorder="1" applyAlignment="1" applyProtection="1">
      <alignment horizontal="center" vertical="center"/>
      <protection locked="0"/>
    </xf>
    <xf numFmtId="0" fontId="12" fillId="2" borderId="42" xfId="2" applyFont="1" applyFill="1" applyBorder="1" applyAlignment="1" applyProtection="1">
      <alignment horizontal="center"/>
      <protection locked="0"/>
    </xf>
    <xf numFmtId="0" fontId="26" fillId="3" borderId="1" xfId="2" applyFont="1" applyFill="1" applyBorder="1" applyAlignment="1">
      <alignment horizontal="center" vertical="center"/>
    </xf>
    <xf numFmtId="0" fontId="27" fillId="3" borderId="1" xfId="2" applyFont="1" applyFill="1" applyBorder="1" applyAlignment="1">
      <alignment horizontal="center" vertical="center"/>
    </xf>
    <xf numFmtId="0" fontId="9" fillId="0" borderId="2" xfId="0" applyFont="1" applyBorder="1" applyAlignment="1">
      <alignment horizontal="left" vertical="center" wrapText="1"/>
    </xf>
    <xf numFmtId="0" fontId="12" fillId="2" borderId="1" xfId="0" applyFont="1" applyFill="1" applyBorder="1" applyAlignment="1" applyProtection="1">
      <alignment horizontal="left" vertical="center" wrapText="1"/>
      <protection locked="0"/>
    </xf>
    <xf numFmtId="0" fontId="12" fillId="0" borderId="1" xfId="0" applyFont="1" applyBorder="1" applyAlignment="1" applyProtection="1">
      <alignment vertical="center" wrapText="1"/>
      <protection locked="0"/>
    </xf>
    <xf numFmtId="0" fontId="12" fillId="2" borderId="1" xfId="0" applyFont="1" applyFill="1" applyBorder="1" applyAlignment="1" applyProtection="1">
      <alignment vertical="center" wrapText="1"/>
      <protection locked="0"/>
    </xf>
    <xf numFmtId="0" fontId="9" fillId="0" borderId="57" xfId="0" applyFont="1" applyBorder="1" applyProtection="1">
      <protection locked="0"/>
    </xf>
    <xf numFmtId="0" fontId="21" fillId="3" borderId="49" xfId="0" applyFont="1" applyFill="1" applyBorder="1" applyAlignment="1" applyProtection="1">
      <alignment horizontal="left" vertical="center"/>
      <protection locked="0"/>
    </xf>
    <xf numFmtId="0" fontId="21" fillId="3" borderId="49" xfId="0" applyFont="1" applyFill="1" applyBorder="1" applyAlignment="1" applyProtection="1">
      <alignment vertical="center"/>
      <protection locked="0"/>
    </xf>
    <xf numFmtId="0" fontId="21" fillId="3" borderId="49" xfId="0" applyFont="1" applyFill="1" applyBorder="1" applyAlignment="1" applyProtection="1">
      <alignment vertical="center" wrapText="1"/>
      <protection locked="0"/>
    </xf>
    <xf numFmtId="0" fontId="21" fillId="3" borderId="1" xfId="0" applyFont="1" applyFill="1" applyBorder="1" applyAlignment="1" applyProtection="1">
      <alignment horizontal="left" vertical="center"/>
      <protection locked="0"/>
    </xf>
    <xf numFmtId="0" fontId="21" fillId="3" borderId="1" xfId="0" applyFont="1" applyFill="1" applyBorder="1" applyAlignment="1" applyProtection="1">
      <alignment vertical="center"/>
      <protection locked="0"/>
    </xf>
    <xf numFmtId="0" fontId="9" fillId="0" borderId="0" xfId="0" applyFont="1" applyAlignment="1" applyProtection="1">
      <alignment horizontal="center"/>
      <protection locked="0"/>
    </xf>
    <xf numFmtId="0" fontId="12" fillId="2" borderId="2" xfId="0" applyFont="1" applyFill="1" applyBorder="1" applyAlignment="1" applyProtection="1">
      <alignment horizontal="left" vertical="center" wrapText="1"/>
      <protection locked="0"/>
    </xf>
    <xf numFmtId="0" fontId="12" fillId="0" borderId="4" xfId="0" applyFont="1" applyBorder="1" applyAlignment="1" applyProtection="1">
      <alignment horizontal="left" vertical="center"/>
      <protection locked="0"/>
    </xf>
    <xf numFmtId="0" fontId="12" fillId="0" borderId="0" xfId="0" applyFont="1" applyAlignment="1" applyProtection="1">
      <alignment horizontal="left" vertical="center"/>
      <protection locked="0"/>
    </xf>
    <xf numFmtId="0" fontId="9" fillId="3" borderId="3" xfId="0" applyFont="1" applyFill="1" applyBorder="1" applyProtection="1">
      <protection locked="0"/>
    </xf>
    <xf numFmtId="0" fontId="12" fillId="0" borderId="0" xfId="0" applyFont="1" applyProtection="1">
      <protection locked="0"/>
    </xf>
    <xf numFmtId="0" fontId="13" fillId="3" borderId="0" xfId="0" applyFont="1" applyFill="1" applyAlignment="1" applyProtection="1">
      <alignment horizontal="center"/>
      <protection locked="0"/>
    </xf>
    <xf numFmtId="0" fontId="13" fillId="3" borderId="3" xfId="0" applyFont="1" applyFill="1" applyBorder="1" applyAlignment="1" applyProtection="1">
      <alignment horizontal="center"/>
      <protection locked="0"/>
    </xf>
    <xf numFmtId="0" fontId="13" fillId="3" borderId="0" xfId="0" applyFont="1" applyFill="1" applyAlignment="1" applyProtection="1">
      <alignment horizontal="center" vertical="center"/>
      <protection locked="0"/>
    </xf>
    <xf numFmtId="0" fontId="9" fillId="3" borderId="0" xfId="0" applyFont="1" applyFill="1" applyAlignment="1" applyProtection="1">
      <alignment vertical="center" wrapText="1"/>
      <protection locked="0"/>
    </xf>
    <xf numFmtId="0" fontId="9" fillId="3" borderId="4" xfId="0" applyFont="1" applyFill="1" applyBorder="1" applyProtection="1">
      <protection locked="0"/>
    </xf>
    <xf numFmtId="0" fontId="9" fillId="3" borderId="0" xfId="0" applyFont="1" applyFill="1" applyAlignment="1" applyProtection="1">
      <alignment vertical="center"/>
      <protection locked="0"/>
    </xf>
    <xf numFmtId="0" fontId="9" fillId="0" borderId="3" xfId="0" applyFont="1" applyBorder="1" applyProtection="1">
      <protection locked="0"/>
    </xf>
    <xf numFmtId="0" fontId="9" fillId="0" borderId="4" xfId="0" applyFont="1" applyBorder="1" applyProtection="1">
      <protection locked="0"/>
    </xf>
    <xf numFmtId="0" fontId="12" fillId="0" borderId="0" xfId="0" applyFont="1" applyAlignment="1" applyProtection="1">
      <alignment horizontal="left" vertical="top" wrapText="1"/>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top" wrapText="1"/>
      <protection locked="0"/>
    </xf>
    <xf numFmtId="0" fontId="9" fillId="0" borderId="0" xfId="0" applyFont="1" applyAlignment="1" applyProtection="1">
      <alignment horizontal="center" vertical="top" wrapText="1"/>
      <protection locked="0"/>
    </xf>
    <xf numFmtId="0" fontId="9"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9" fillId="0" borderId="3" xfId="0" applyFont="1" applyBorder="1" applyAlignment="1" applyProtection="1">
      <alignment horizontal="center" vertical="top" wrapText="1"/>
      <protection locked="0"/>
    </xf>
    <xf numFmtId="0" fontId="12" fillId="0" borderId="4" xfId="0" applyFont="1" applyBorder="1" applyAlignment="1" applyProtection="1">
      <alignment horizontal="left" vertical="top" wrapText="1"/>
      <protection locked="0"/>
    </xf>
    <xf numFmtId="0" fontId="12" fillId="0" borderId="3" xfId="0" applyFont="1" applyBorder="1" applyAlignment="1" applyProtection="1">
      <alignment horizontal="left" vertical="top" wrapText="1"/>
      <protection locked="0"/>
    </xf>
    <xf numFmtId="0" fontId="12" fillId="0" borderId="4" xfId="0" applyFont="1" applyBorder="1" applyProtection="1">
      <protection locked="0"/>
    </xf>
    <xf numFmtId="0" fontId="12" fillId="0" borderId="35" xfId="0" applyFont="1" applyBorder="1" applyProtection="1">
      <protection locked="0"/>
    </xf>
    <xf numFmtId="0" fontId="9" fillId="0" borderId="36" xfId="0" applyFont="1" applyBorder="1" applyProtection="1">
      <protection locked="0"/>
    </xf>
    <xf numFmtId="0" fontId="12" fillId="0" borderId="60" xfId="0" applyFont="1" applyBorder="1" applyProtection="1">
      <protection locked="0"/>
    </xf>
    <xf numFmtId="0" fontId="12" fillId="0" borderId="11" xfId="0" applyFont="1" applyBorder="1" applyProtection="1">
      <protection locked="0"/>
    </xf>
    <xf numFmtId="0" fontId="12" fillId="0" borderId="5" xfId="0" applyFont="1" applyBorder="1" applyProtection="1">
      <protection locked="0"/>
    </xf>
    <xf numFmtId="0" fontId="9" fillId="0" borderId="6" xfId="0" applyFont="1" applyBorder="1" applyProtection="1">
      <protection locked="0"/>
    </xf>
    <xf numFmtId="0" fontId="12" fillId="0" borderId="55" xfId="2" applyFont="1" applyBorder="1" applyAlignment="1" applyProtection="1">
      <alignment horizontal="center" vertical="center" wrapText="1"/>
      <protection locked="0"/>
    </xf>
    <xf numFmtId="0" fontId="12" fillId="0" borderId="61" xfId="2" applyFont="1" applyBorder="1" applyAlignment="1" applyProtection="1">
      <alignment horizontal="center" vertical="center" wrapText="1"/>
      <protection locked="0"/>
    </xf>
    <xf numFmtId="0" fontId="10"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0" fontId="10" fillId="0" borderId="0" xfId="2" applyFont="1" applyAlignment="1" applyProtection="1">
      <alignment horizontal="left" vertical="top" wrapText="1"/>
      <protection locked="0"/>
    </xf>
    <xf numFmtId="165" fontId="10" fillId="0" borderId="0" xfId="2" applyNumberFormat="1" applyFont="1" applyAlignment="1" applyProtection="1">
      <alignment horizontal="center" vertical="top" wrapText="1"/>
      <protection locked="0"/>
    </xf>
    <xf numFmtId="0" fontId="10" fillId="0" borderId="0" xfId="2" applyFont="1" applyAlignment="1" applyProtection="1">
      <alignment horizontal="center" vertical="top" wrapText="1"/>
      <protection locked="0"/>
    </xf>
    <xf numFmtId="2" fontId="9" fillId="0" borderId="0" xfId="0" applyNumberFormat="1" applyFont="1" applyProtection="1">
      <protection locked="0"/>
    </xf>
    <xf numFmtId="0" fontId="9" fillId="0" borderId="0" xfId="0" applyFont="1" applyAlignment="1">
      <alignment wrapText="1"/>
    </xf>
    <xf numFmtId="0" fontId="17" fillId="0" borderId="0" xfId="0" applyFont="1" applyAlignment="1" applyProtection="1">
      <alignment horizontal="center"/>
      <protection locked="0"/>
    </xf>
    <xf numFmtId="0" fontId="17" fillId="3" borderId="0" xfId="0" applyFont="1" applyFill="1" applyAlignment="1" applyProtection="1">
      <alignment horizontal="center"/>
      <protection locked="0"/>
    </xf>
    <xf numFmtId="0" fontId="10" fillId="0" borderId="48" xfId="2" applyFont="1" applyBorder="1" applyAlignment="1" applyProtection="1">
      <alignment vertical="top" wrapText="1"/>
      <protection locked="0"/>
    </xf>
    <xf numFmtId="0" fontId="10" fillId="0" borderId="16" xfId="2" applyFont="1" applyBorder="1" applyAlignment="1" applyProtection="1">
      <alignment vertical="top" wrapText="1"/>
      <protection locked="0"/>
    </xf>
    <xf numFmtId="0" fontId="10" fillId="0" borderId="47" xfId="2" applyFont="1" applyBorder="1" applyAlignment="1" applyProtection="1">
      <alignment vertical="top" wrapText="1"/>
      <protection locked="0"/>
    </xf>
    <xf numFmtId="0" fontId="10" fillId="0" borderId="37" xfId="2" applyFont="1" applyBorder="1" applyAlignment="1" applyProtection="1">
      <alignment vertical="top" wrapText="1"/>
      <protection locked="0"/>
    </xf>
    <xf numFmtId="0" fontId="10" fillId="0" borderId="34" xfId="2" applyFont="1" applyBorder="1" applyAlignment="1" applyProtection="1">
      <alignment vertical="top" wrapText="1"/>
      <protection locked="0"/>
    </xf>
    <xf numFmtId="0" fontId="10" fillId="0" borderId="52" xfId="2" applyFont="1" applyBorder="1" applyAlignment="1" applyProtection="1">
      <alignment vertical="top" wrapText="1"/>
      <protection locked="0"/>
    </xf>
    <xf numFmtId="0" fontId="19" fillId="5" borderId="15" xfId="0" applyFont="1" applyFill="1" applyBorder="1" applyProtection="1">
      <protection locked="0"/>
    </xf>
    <xf numFmtId="0" fontId="19" fillId="5" borderId="14" xfId="0" applyFont="1" applyFill="1" applyBorder="1" applyProtection="1">
      <protection locked="0"/>
    </xf>
    <xf numFmtId="0" fontId="10" fillId="0" borderId="35" xfId="2" applyFont="1" applyBorder="1" applyAlignment="1" applyProtection="1">
      <alignment vertical="top" wrapText="1"/>
      <protection locked="0"/>
    </xf>
    <xf numFmtId="0" fontId="10" fillId="0" borderId="17" xfId="2" applyFont="1" applyBorder="1" applyAlignment="1" applyProtection="1">
      <alignment vertical="top" wrapText="1"/>
      <protection locked="0"/>
    </xf>
    <xf numFmtId="0" fontId="10" fillId="0" borderId="36" xfId="2" applyFont="1" applyBorder="1" applyAlignment="1" applyProtection="1">
      <alignment vertical="top" wrapText="1"/>
      <protection locked="0"/>
    </xf>
    <xf numFmtId="0" fontId="9" fillId="0" borderId="24" xfId="2" applyFont="1" applyBorder="1" applyAlignment="1" applyProtection="1">
      <alignment vertical="center"/>
      <protection locked="0"/>
    </xf>
    <xf numFmtId="0" fontId="9" fillId="0" borderId="25" xfId="2" applyFont="1" applyBorder="1" applyAlignment="1" applyProtection="1">
      <alignment vertical="center"/>
      <protection locked="0"/>
    </xf>
    <xf numFmtId="0" fontId="9" fillId="0" borderId="4" xfId="2" applyFont="1" applyBorder="1" applyAlignment="1" applyProtection="1">
      <alignment vertical="center"/>
      <protection locked="0"/>
    </xf>
    <xf numFmtId="0" fontId="9" fillId="0" borderId="0" xfId="2" applyFont="1" applyAlignment="1" applyProtection="1">
      <alignment vertical="center"/>
      <protection locked="0"/>
    </xf>
    <xf numFmtId="0" fontId="9" fillId="0" borderId="11" xfId="2" applyFont="1" applyBorder="1" applyAlignment="1" applyProtection="1">
      <alignment vertical="center"/>
      <protection locked="0"/>
    </xf>
    <xf numFmtId="0" fontId="9" fillId="0" borderId="5" xfId="2" applyFont="1" applyBorder="1" applyAlignment="1" applyProtection="1">
      <alignment vertical="center"/>
      <protection locked="0"/>
    </xf>
    <xf numFmtId="0" fontId="24" fillId="0" borderId="24" xfId="2" applyFont="1" applyBorder="1" applyAlignment="1" applyProtection="1">
      <alignment vertical="center"/>
      <protection locked="0"/>
    </xf>
    <xf numFmtId="0" fontId="24" fillId="0" borderId="26" xfId="2" applyFont="1" applyBorder="1" applyAlignment="1" applyProtection="1">
      <alignment vertical="center"/>
      <protection locked="0"/>
    </xf>
    <xf numFmtId="0" fontId="24" fillId="0" borderId="4" xfId="2" applyFont="1" applyBorder="1" applyAlignment="1" applyProtection="1">
      <alignment vertical="center"/>
      <protection locked="0"/>
    </xf>
    <xf numFmtId="0" fontId="24" fillId="0" borderId="3" xfId="2" applyFont="1" applyBorder="1" applyAlignment="1" applyProtection="1">
      <alignment vertical="center"/>
      <protection locked="0"/>
    </xf>
    <xf numFmtId="0" fontId="24" fillId="0" borderId="11" xfId="2" applyFont="1" applyBorder="1" applyAlignment="1" applyProtection="1">
      <alignment vertical="center"/>
      <protection locked="0"/>
    </xf>
    <xf numFmtId="0" fontId="24" fillId="0" borderId="6" xfId="2" applyFont="1" applyBorder="1" applyAlignment="1" applyProtection="1">
      <alignment vertical="center"/>
      <protection locked="0"/>
    </xf>
    <xf numFmtId="0" fontId="10" fillId="0" borderId="1" xfId="2" applyFont="1" applyBorder="1" applyAlignment="1" applyProtection="1">
      <alignment horizontal="center" vertical="center"/>
      <protection locked="0"/>
    </xf>
    <xf numFmtId="0" fontId="10" fillId="0" borderId="14" xfId="2" applyFont="1" applyBorder="1" applyAlignment="1" applyProtection="1">
      <alignment horizontal="center" vertical="center"/>
      <protection locked="0"/>
    </xf>
    <xf numFmtId="0" fontId="10" fillId="0" borderId="13" xfId="2" applyFont="1" applyBorder="1" applyAlignment="1" applyProtection="1">
      <alignment horizontal="center" vertical="center"/>
      <protection locked="0"/>
    </xf>
    <xf numFmtId="0" fontId="10" fillId="0" borderId="0" xfId="2" applyFont="1" applyAlignment="1" applyProtection="1">
      <alignment vertical="center"/>
      <protection locked="0"/>
    </xf>
    <xf numFmtId="165" fontId="10" fillId="0" borderId="0" xfId="2" applyNumberFormat="1" applyFont="1" applyAlignment="1" applyProtection="1">
      <alignment horizontal="center" vertical="center" wrapText="1"/>
      <protection locked="0"/>
    </xf>
    <xf numFmtId="1" fontId="23" fillId="0" borderId="0" xfId="0" applyNumberFormat="1" applyFont="1" applyAlignment="1">
      <alignment horizontal="center" vertical="center"/>
    </xf>
    <xf numFmtId="0" fontId="17" fillId="3" borderId="0" xfId="0" applyFont="1" applyFill="1" applyAlignment="1" applyProtection="1">
      <alignment vertical="center"/>
      <protection locked="0"/>
    </xf>
    <xf numFmtId="0" fontId="14" fillId="3" borderId="0" xfId="0" applyFont="1" applyFill="1" applyAlignment="1" applyProtection="1">
      <alignment vertical="center"/>
      <protection locked="0"/>
    </xf>
    <xf numFmtId="0" fontId="17" fillId="0" borderId="0" xfId="0" applyFont="1" applyAlignment="1" applyProtection="1">
      <alignment horizontal="center" vertical="center"/>
      <protection locked="0"/>
    </xf>
    <xf numFmtId="0" fontId="17" fillId="3" borderId="0" xfId="0" applyFont="1" applyFill="1" applyAlignment="1" applyProtection="1">
      <alignment horizontal="center" vertical="center"/>
      <protection locked="0"/>
    </xf>
    <xf numFmtId="0" fontId="21" fillId="0" borderId="1" xfId="0" applyFont="1" applyBorder="1" applyAlignment="1">
      <alignment horizontal="center"/>
    </xf>
    <xf numFmtId="0" fontId="21" fillId="0" borderId="1" xfId="0" applyFont="1" applyBorder="1" applyAlignment="1">
      <alignment horizontal="center" vertical="center"/>
    </xf>
    <xf numFmtId="0" fontId="21" fillId="0" borderId="1" xfId="0" applyFont="1" applyBorder="1" applyAlignment="1" applyProtection="1">
      <alignment horizontal="center" vertical="center"/>
      <protection locked="0" hidden="1"/>
    </xf>
    <xf numFmtId="0" fontId="9" fillId="0" borderId="1" xfId="5" applyFont="1" applyBorder="1" applyAlignment="1" applyProtection="1">
      <alignment horizontal="center" vertical="center"/>
      <protection locked="0"/>
    </xf>
    <xf numFmtId="1" fontId="21" fillId="0" borderId="1" xfId="0" applyNumberFormat="1" applyFont="1" applyBorder="1" applyAlignment="1" applyProtection="1">
      <alignment horizontal="center" vertical="center"/>
      <protection locked="0"/>
    </xf>
    <xf numFmtId="0" fontId="21" fillId="0" borderId="1" xfId="6" applyFont="1" applyBorder="1" applyAlignment="1" applyProtection="1">
      <alignment horizontal="center" vertical="center" wrapText="1"/>
      <protection locked="0"/>
    </xf>
    <xf numFmtId="0" fontId="21" fillId="0" borderId="13" xfId="0" applyFont="1" applyBorder="1" applyAlignment="1">
      <alignment horizontal="center" vertical="center"/>
    </xf>
    <xf numFmtId="0" fontId="21" fillId="0" borderId="13" xfId="0" applyFont="1" applyBorder="1" applyAlignment="1" applyProtection="1">
      <alignment horizontal="center" vertical="center"/>
      <protection locked="0" hidden="1"/>
    </xf>
    <xf numFmtId="20" fontId="23" fillId="0" borderId="0" xfId="0" applyNumberFormat="1" applyFont="1" applyAlignment="1">
      <alignment horizontal="center"/>
    </xf>
    <xf numFmtId="0" fontId="21" fillId="0" borderId="14" xfId="0" applyFont="1" applyBorder="1" applyAlignment="1">
      <alignment horizontal="center" vertical="center"/>
    </xf>
    <xf numFmtId="0" fontId="21" fillId="0" borderId="14" xfId="0" applyFont="1" applyBorder="1" applyAlignment="1" applyProtection="1">
      <alignment horizontal="center" vertical="center"/>
      <protection locked="0" hidden="1"/>
    </xf>
    <xf numFmtId="1" fontId="14" fillId="3" borderId="0" xfId="0" applyNumberFormat="1" applyFont="1" applyFill="1" applyAlignment="1">
      <alignment vertical="center"/>
    </xf>
    <xf numFmtId="0" fontId="21" fillId="0" borderId="29" xfId="0" applyFont="1" applyBorder="1" applyAlignment="1" applyProtection="1">
      <alignment horizontal="center" vertical="center"/>
      <protection locked="0"/>
    </xf>
    <xf numFmtId="0" fontId="21" fillId="0" borderId="32" xfId="0" applyFont="1" applyBorder="1" applyAlignment="1" applyProtection="1">
      <alignment horizontal="center" vertical="center"/>
      <protection locked="0"/>
    </xf>
    <xf numFmtId="0" fontId="21" fillId="0" borderId="30" xfId="0" applyFont="1" applyBorder="1" applyAlignment="1" applyProtection="1">
      <alignment horizontal="center" vertical="center"/>
      <protection locked="0"/>
    </xf>
    <xf numFmtId="2" fontId="0" fillId="0" borderId="0" xfId="0" applyNumberFormat="1" applyProtection="1">
      <protection locked="0"/>
    </xf>
    <xf numFmtId="165" fontId="7" fillId="0" borderId="0" xfId="0" applyNumberFormat="1" applyFont="1" applyAlignment="1">
      <alignment horizontal="center"/>
    </xf>
    <xf numFmtId="0" fontId="12" fillId="0" borderId="67" xfId="2" applyFont="1" applyBorder="1" applyAlignment="1" applyProtection="1">
      <alignment horizontal="center" vertical="center"/>
      <protection locked="0"/>
    </xf>
    <xf numFmtId="0" fontId="12" fillId="0" borderId="55" xfId="2" applyFont="1" applyBorder="1" applyAlignment="1" applyProtection="1">
      <alignment horizontal="center" vertical="center"/>
      <protection locked="0"/>
    </xf>
    <xf numFmtId="0" fontId="12" fillId="5" borderId="55" xfId="2" applyFont="1" applyFill="1" applyBorder="1" applyAlignment="1" applyProtection="1">
      <alignment horizontal="center" vertical="center" wrapText="1"/>
      <protection locked="0"/>
    </xf>
    <xf numFmtId="165" fontId="21" fillId="0" borderId="1" xfId="0" applyNumberFormat="1" applyFont="1" applyBorder="1" applyAlignment="1">
      <alignment horizontal="center" vertical="center"/>
    </xf>
    <xf numFmtId="0" fontId="10" fillId="0" borderId="13" xfId="2" applyFont="1" applyBorder="1" applyAlignment="1">
      <alignment horizontal="center" vertical="center"/>
    </xf>
    <xf numFmtId="0" fontId="12" fillId="0" borderId="67" xfId="2" applyFont="1" applyBorder="1" applyAlignment="1" applyProtection="1">
      <alignment horizontal="center" vertical="center" wrapText="1"/>
      <protection locked="0"/>
    </xf>
    <xf numFmtId="0" fontId="10" fillId="0" borderId="1" xfId="5" applyFont="1" applyBorder="1" applyAlignment="1" applyProtection="1">
      <alignment horizontal="center" vertical="center"/>
      <protection locked="0"/>
    </xf>
    <xf numFmtId="165" fontId="10" fillId="0" borderId="14" xfId="2" applyNumberFormat="1" applyFont="1" applyBorder="1" applyAlignment="1" applyProtection="1">
      <alignment horizontal="center" vertical="top"/>
      <protection locked="0"/>
    </xf>
    <xf numFmtId="165" fontId="10" fillId="0" borderId="1" xfId="2" applyNumberFormat="1" applyFont="1" applyBorder="1" applyAlignment="1" applyProtection="1">
      <alignment horizontal="center" vertical="top"/>
      <protection locked="0"/>
    </xf>
    <xf numFmtId="0" fontId="10" fillId="0" borderId="1" xfId="5" applyFont="1" applyBorder="1" applyAlignment="1" applyProtection="1">
      <alignment horizontal="left" vertical="center"/>
      <protection locked="0"/>
    </xf>
    <xf numFmtId="0" fontId="21" fillId="0" borderId="1" xfId="6" applyFont="1" applyBorder="1" applyAlignment="1" applyProtection="1">
      <alignment horizontal="center" vertical="center"/>
      <protection locked="0"/>
    </xf>
    <xf numFmtId="165" fontId="10" fillId="0" borderId="13" xfId="2" applyNumberFormat="1" applyFont="1" applyBorder="1" applyAlignment="1" applyProtection="1">
      <alignment horizontal="center" vertical="top"/>
      <protection locked="0"/>
    </xf>
    <xf numFmtId="0" fontId="9" fillId="0" borderId="1" xfId="5" applyFont="1" applyBorder="1" applyAlignment="1" applyProtection="1">
      <alignment horizontal="left" vertical="center"/>
      <protection locked="0"/>
    </xf>
    <xf numFmtId="1" fontId="21" fillId="0" borderId="13" xfId="0" applyNumberFormat="1" applyFont="1" applyBorder="1" applyAlignment="1" applyProtection="1">
      <alignment horizontal="center" vertical="center"/>
      <protection locked="0"/>
    </xf>
    <xf numFmtId="0" fontId="21" fillId="0" borderId="14" xfId="0" applyFont="1" applyBorder="1" applyAlignment="1" applyProtection="1">
      <alignment horizontal="center" vertical="center"/>
      <protection locked="0"/>
    </xf>
    <xf numFmtId="0" fontId="21" fillId="0" borderId="1" xfId="0" applyFont="1" applyBorder="1" applyAlignment="1" applyProtection="1">
      <alignment horizontal="center"/>
      <protection locked="0"/>
    </xf>
    <xf numFmtId="0" fontId="21" fillId="0" borderId="1" xfId="0" applyFont="1" applyBorder="1" applyAlignment="1" applyProtection="1">
      <alignment horizontal="center" vertical="center"/>
      <protection locked="0"/>
    </xf>
    <xf numFmtId="0" fontId="21" fillId="0" borderId="13" xfId="0" applyFont="1" applyBorder="1" applyAlignment="1" applyProtection="1">
      <alignment horizontal="center"/>
      <protection locked="0"/>
    </xf>
    <xf numFmtId="0" fontId="21" fillId="0" borderId="13" xfId="0" applyFont="1" applyBorder="1" applyAlignment="1" applyProtection="1">
      <alignment horizontal="center" vertical="center"/>
      <protection locked="0"/>
    </xf>
    <xf numFmtId="22" fontId="25" fillId="0" borderId="14" xfId="0" applyNumberFormat="1" applyFont="1" applyBorder="1" applyAlignment="1">
      <alignment horizontal="center" vertical="center"/>
    </xf>
    <xf numFmtId="22" fontId="25" fillId="0" borderId="1" xfId="0" applyNumberFormat="1" applyFont="1" applyBorder="1" applyAlignment="1">
      <alignment horizontal="center" vertical="center"/>
    </xf>
    <xf numFmtId="22" fontId="25" fillId="0" borderId="13" xfId="0" applyNumberFormat="1" applyFont="1" applyBorder="1" applyAlignment="1">
      <alignment horizontal="center" vertical="center"/>
    </xf>
    <xf numFmtId="0" fontId="10" fillId="0" borderId="14" xfId="2" applyFont="1" applyBorder="1" applyAlignment="1" applyProtection="1">
      <alignment horizontal="center" vertical="top" wrapText="1"/>
      <protection locked="0"/>
    </xf>
    <xf numFmtId="0" fontId="10" fillId="0" borderId="1" xfId="2" applyFont="1" applyBorder="1" applyAlignment="1" applyProtection="1">
      <alignment horizontal="center" vertical="top" wrapText="1"/>
      <protection locked="0"/>
    </xf>
    <xf numFmtId="0" fontId="10" fillId="0" borderId="13" xfId="2" applyFont="1" applyBorder="1" applyAlignment="1" applyProtection="1">
      <alignment horizontal="center" vertical="top" wrapText="1"/>
      <protection locked="0"/>
    </xf>
    <xf numFmtId="0" fontId="10" fillId="0" borderId="13" xfId="2" applyFont="1" applyBorder="1" applyAlignment="1" applyProtection="1">
      <alignment vertical="top"/>
      <protection locked="0"/>
    </xf>
    <xf numFmtId="0" fontId="10" fillId="0" borderId="1" xfId="2" applyFont="1" applyBorder="1" applyAlignment="1" applyProtection="1">
      <alignment vertical="top"/>
      <protection locked="0"/>
    </xf>
    <xf numFmtId="0" fontId="10" fillId="0" borderId="1" xfId="5" applyFont="1" applyBorder="1" applyAlignment="1" applyProtection="1">
      <alignment vertical="center"/>
      <protection locked="0"/>
    </xf>
    <xf numFmtId="0" fontId="25" fillId="0" borderId="1" xfId="5" applyFont="1" applyBorder="1" applyAlignment="1" applyProtection="1">
      <alignment vertical="center"/>
      <protection locked="0"/>
    </xf>
    <xf numFmtId="0" fontId="21" fillId="0" borderId="1" xfId="0" applyFont="1" applyBorder="1" applyAlignment="1" applyProtection="1">
      <alignment vertical="top"/>
      <protection locked="0"/>
    </xf>
    <xf numFmtId="0" fontId="9" fillId="0" borderId="24" xfId="0" applyFont="1" applyBorder="1" applyProtection="1">
      <protection locked="0"/>
    </xf>
    <xf numFmtId="0" fontId="9" fillId="0" borderId="25" xfId="0" applyFont="1" applyBorder="1" applyProtection="1">
      <protection locked="0"/>
    </xf>
    <xf numFmtId="0" fontId="9" fillId="0" borderId="26" xfId="0" applyFont="1" applyBorder="1" applyProtection="1">
      <protection locked="0"/>
    </xf>
    <xf numFmtId="0" fontId="25" fillId="0" borderId="1" xfId="6" applyFont="1" applyBorder="1" applyAlignment="1" applyProtection="1">
      <alignment vertical="center"/>
      <protection locked="0"/>
    </xf>
    <xf numFmtId="0" fontId="10" fillId="0" borderId="1" xfId="5" applyFont="1" applyBorder="1" applyAlignment="1" applyProtection="1">
      <alignment vertical="top"/>
      <protection locked="0"/>
    </xf>
    <xf numFmtId="0" fontId="25" fillId="0" borderId="1" xfId="5" applyFont="1" applyBorder="1" applyAlignment="1" applyProtection="1">
      <alignment vertical="top"/>
      <protection locked="0"/>
    </xf>
    <xf numFmtId="0" fontId="12" fillId="0" borderId="24" xfId="0" applyFont="1" applyBorder="1" applyAlignment="1" applyProtection="1">
      <alignment vertical="center"/>
      <protection locked="0"/>
    </xf>
    <xf numFmtId="0" fontId="12" fillId="0" borderId="26" xfId="0" applyFont="1" applyBorder="1" applyAlignment="1" applyProtection="1">
      <alignment vertical="center"/>
      <protection locked="0"/>
    </xf>
    <xf numFmtId="0" fontId="12" fillId="0" borderId="4" xfId="0" applyFont="1" applyBorder="1" applyAlignment="1" applyProtection="1">
      <alignment vertical="center"/>
      <protection locked="0"/>
    </xf>
    <xf numFmtId="0" fontId="12" fillId="0" borderId="3" xfId="0" applyFont="1" applyBorder="1" applyAlignment="1" applyProtection="1">
      <alignment vertical="center"/>
      <protection locked="0"/>
    </xf>
    <xf numFmtId="0" fontId="12" fillId="0" borderId="11" xfId="0" applyFont="1" applyBorder="1" applyAlignment="1" applyProtection="1">
      <alignment vertical="center"/>
      <protection locked="0"/>
    </xf>
    <xf numFmtId="0" fontId="12" fillId="0" borderId="6" xfId="0" applyFont="1" applyBorder="1" applyAlignment="1" applyProtection="1">
      <alignment vertical="center"/>
      <protection locked="0"/>
    </xf>
    <xf numFmtId="0" fontId="10" fillId="0" borderId="30" xfId="2" applyFont="1" applyBorder="1" applyAlignment="1">
      <alignment horizontal="center" vertical="center"/>
    </xf>
    <xf numFmtId="0" fontId="10" fillId="0" borderId="62" xfId="2" applyFont="1" applyBorder="1" applyAlignment="1">
      <alignment horizontal="center"/>
    </xf>
    <xf numFmtId="14" fontId="10" fillId="0" borderId="63" xfId="2" applyNumberFormat="1" applyFont="1" applyBorder="1" applyAlignment="1">
      <alignment horizontal="center"/>
    </xf>
    <xf numFmtId="0" fontId="10" fillId="0" borderId="64" xfId="2" applyFont="1" applyBorder="1" applyAlignment="1">
      <alignment horizontal="center" vertical="center"/>
    </xf>
    <xf numFmtId="0" fontId="12" fillId="3" borderId="37" xfId="2" applyFont="1" applyFill="1" applyBorder="1" applyAlignment="1" applyProtection="1">
      <alignment vertical="center"/>
      <protection locked="0"/>
    </xf>
    <xf numFmtId="0" fontId="12" fillId="3" borderId="34" xfId="2" applyFont="1" applyFill="1" applyBorder="1" applyAlignment="1" applyProtection="1">
      <alignment vertical="center"/>
      <protection locked="0"/>
    </xf>
    <xf numFmtId="0" fontId="12" fillId="3" borderId="46" xfId="2" applyFont="1" applyFill="1" applyBorder="1" applyAlignment="1" applyProtection="1">
      <alignment vertical="center"/>
      <protection locked="0"/>
    </xf>
    <xf numFmtId="0" fontId="12" fillId="3" borderId="65" xfId="2" applyFont="1" applyFill="1" applyBorder="1" applyAlignment="1" applyProtection="1">
      <alignment vertical="center"/>
      <protection locked="0"/>
    </xf>
    <xf numFmtId="0" fontId="12" fillId="3" borderId="50" xfId="2" applyFont="1" applyFill="1" applyBorder="1" applyAlignment="1" applyProtection="1">
      <alignment vertical="center"/>
      <protection locked="0"/>
    </xf>
    <xf numFmtId="0" fontId="12" fillId="3" borderId="66" xfId="2" applyFont="1" applyFill="1" applyBorder="1" applyAlignment="1" applyProtection="1">
      <alignment vertical="center"/>
      <protection locked="0"/>
    </xf>
    <xf numFmtId="0" fontId="12" fillId="3" borderId="48" xfId="2" applyFont="1" applyFill="1" applyBorder="1" applyAlignment="1" applyProtection="1">
      <alignment vertical="center"/>
      <protection locked="0"/>
    </xf>
    <xf numFmtId="0" fontId="12" fillId="3" borderId="16" xfId="2" applyFont="1" applyFill="1" applyBorder="1" applyAlignment="1" applyProtection="1">
      <alignment vertical="center"/>
      <protection locked="0"/>
    </xf>
    <xf numFmtId="0" fontId="12" fillId="3" borderId="18" xfId="2" applyFont="1" applyFill="1" applyBorder="1" applyAlignment="1" applyProtection="1">
      <alignment vertical="center"/>
      <protection locked="0"/>
    </xf>
    <xf numFmtId="0" fontId="10" fillId="0" borderId="1" xfId="2" applyFont="1" applyBorder="1" applyAlignment="1" applyProtection="1">
      <alignment vertical="top" wrapText="1"/>
      <protection locked="0"/>
    </xf>
    <xf numFmtId="0" fontId="10" fillId="0" borderId="13" xfId="2" applyFont="1" applyBorder="1" applyAlignment="1" applyProtection="1">
      <alignment vertical="top" wrapText="1"/>
      <protection locked="0"/>
    </xf>
    <xf numFmtId="0" fontId="19" fillId="5" borderId="43" xfId="0" applyFont="1" applyFill="1" applyBorder="1" applyProtection="1">
      <protection locked="0"/>
    </xf>
    <xf numFmtId="0" fontId="19" fillId="5" borderId="50" xfId="0" applyFont="1" applyFill="1" applyBorder="1" applyProtection="1">
      <protection locked="0"/>
    </xf>
    <xf numFmtId="0" fontId="19" fillId="5" borderId="51" xfId="0" applyFont="1" applyFill="1" applyBorder="1" applyProtection="1">
      <protection locked="0"/>
    </xf>
    <xf numFmtId="0" fontId="10" fillId="0" borderId="14" xfId="2" applyFont="1" applyBorder="1" applyAlignment="1" applyProtection="1">
      <alignment vertical="top" wrapText="1"/>
      <protection locked="0"/>
    </xf>
    <xf numFmtId="0" fontId="10" fillId="0" borderId="29" xfId="2" applyFont="1" applyBorder="1" applyAlignment="1">
      <alignment horizontal="center" vertical="center"/>
    </xf>
    <xf numFmtId="14" fontId="10" fillId="0" borderId="32" xfId="2" applyNumberFormat="1" applyFont="1" applyBorder="1" applyAlignment="1">
      <alignment horizontal="center" vertical="center"/>
    </xf>
    <xf numFmtId="46" fontId="10" fillId="0" borderId="62" xfId="2" applyNumberFormat="1" applyFont="1" applyBorder="1" applyAlignment="1" applyProtection="1">
      <alignment horizontal="center" vertical="center" wrapText="1"/>
      <protection locked="0"/>
    </xf>
    <xf numFmtId="46" fontId="10" fillId="0" borderId="63" xfId="2" applyNumberFormat="1" applyFont="1" applyBorder="1" applyAlignment="1" applyProtection="1">
      <alignment horizontal="center" vertical="center" wrapText="1"/>
      <protection locked="0"/>
    </xf>
    <xf numFmtId="46" fontId="10" fillId="0" borderId="64" xfId="2" applyNumberFormat="1" applyFont="1" applyBorder="1" applyAlignment="1" applyProtection="1">
      <alignment horizontal="center" vertical="center" wrapText="1"/>
      <protection locked="0"/>
    </xf>
    <xf numFmtId="14" fontId="17" fillId="0" borderId="1" xfId="0" applyNumberFormat="1" applyFont="1" applyBorder="1" applyAlignment="1" applyProtection="1">
      <alignment horizontal="center" vertical="center"/>
      <protection locked="0"/>
    </xf>
    <xf numFmtId="165" fontId="17" fillId="0" borderId="1" xfId="0" applyNumberFormat="1" applyFont="1" applyBorder="1" applyAlignment="1" applyProtection="1">
      <alignment horizontal="center" vertical="center"/>
      <protection locked="0"/>
    </xf>
    <xf numFmtId="0" fontId="11" fillId="5" borderId="55" xfId="2" applyFont="1" applyFill="1" applyBorder="1" applyAlignment="1" applyProtection="1">
      <alignment horizontal="center" vertical="center" wrapText="1"/>
      <protection locked="0"/>
    </xf>
    <xf numFmtId="0" fontId="11" fillId="5" borderId="55" xfId="2" applyFont="1" applyFill="1" applyBorder="1" applyAlignment="1">
      <alignment horizontal="center" vertical="center" wrapText="1"/>
    </xf>
    <xf numFmtId="0" fontId="11" fillId="5" borderId="28" xfId="2" applyFont="1" applyFill="1" applyBorder="1" applyAlignment="1">
      <alignment horizontal="center" vertical="center" wrapText="1"/>
    </xf>
    <xf numFmtId="0" fontId="30" fillId="0" borderId="1" xfId="0" applyFont="1" applyBorder="1" applyAlignment="1" applyProtection="1">
      <alignment horizontal="center" vertical="center" wrapText="1"/>
      <protection locked="0"/>
    </xf>
    <xf numFmtId="0" fontId="30" fillId="0" borderId="1" xfId="0" applyFont="1" applyBorder="1" applyAlignment="1" applyProtection="1">
      <alignment horizontal="center" vertical="top" wrapText="1"/>
      <protection locked="0"/>
    </xf>
    <xf numFmtId="0" fontId="30" fillId="3" borderId="32" xfId="0" applyFont="1" applyFill="1" applyBorder="1" applyAlignment="1" applyProtection="1">
      <alignment horizontal="center" vertical="center" wrapText="1"/>
      <protection locked="0"/>
    </xf>
    <xf numFmtId="0" fontId="11" fillId="0" borderId="4" xfId="0" applyFont="1" applyBorder="1" applyProtection="1">
      <protection locked="0"/>
    </xf>
    <xf numFmtId="0" fontId="11" fillId="0" borderId="20" xfId="0" applyFont="1" applyBorder="1" applyProtection="1">
      <protection locked="0"/>
    </xf>
    <xf numFmtId="0" fontId="10" fillId="0" borderId="0" xfId="2" applyFont="1" applyAlignment="1">
      <alignment vertical="center" wrapText="1"/>
    </xf>
    <xf numFmtId="0" fontId="9" fillId="0" borderId="53" xfId="0" applyFont="1" applyBorder="1" applyAlignment="1" applyProtection="1">
      <alignment horizontal="left" vertical="top" wrapText="1"/>
      <protection locked="0"/>
    </xf>
    <xf numFmtId="0" fontId="9" fillId="0" borderId="49" xfId="0" applyFont="1" applyBorder="1" applyAlignment="1" applyProtection="1">
      <alignment horizontal="left" vertical="top" wrapText="1"/>
      <protection locked="0"/>
    </xf>
    <xf numFmtId="0" fontId="9" fillId="0" borderId="2"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13" fillId="0" borderId="49" xfId="0" applyFont="1" applyBorder="1" applyAlignment="1" applyProtection="1">
      <alignment horizontal="center" vertical="top" wrapText="1"/>
      <protection locked="0"/>
    </xf>
    <xf numFmtId="0" fontId="13" fillId="0" borderId="58" xfId="0" applyFont="1" applyBorder="1" applyAlignment="1" applyProtection="1">
      <alignment horizontal="center" vertical="top" wrapText="1"/>
      <protection locked="0"/>
    </xf>
    <xf numFmtId="0" fontId="12" fillId="2" borderId="1" xfId="0" applyFont="1" applyFill="1" applyBorder="1" applyAlignment="1" applyProtection="1">
      <alignment horizontal="center" vertical="center" wrapText="1"/>
      <protection locked="0"/>
    </xf>
    <xf numFmtId="0" fontId="9" fillId="0" borderId="1" xfId="0" applyFont="1" applyBorder="1" applyAlignment="1">
      <alignment horizontal="center" vertical="center"/>
    </xf>
    <xf numFmtId="0" fontId="13" fillId="4" borderId="1" xfId="0" applyFont="1" applyFill="1" applyBorder="1" applyAlignment="1" applyProtection="1">
      <alignment horizontal="center" vertical="top" wrapText="1"/>
      <protection locked="0"/>
    </xf>
    <xf numFmtId="0" fontId="13" fillId="6" borderId="1" xfId="0" applyFont="1" applyFill="1" applyBorder="1" applyAlignment="1" applyProtection="1">
      <alignment horizontal="center" vertical="top" wrapText="1"/>
      <protection locked="0"/>
    </xf>
    <xf numFmtId="0" fontId="13" fillId="0" borderId="1" xfId="0" applyFont="1" applyBorder="1" applyAlignment="1" applyProtection="1">
      <alignment horizontal="center" vertical="top" wrapText="1"/>
      <protection locked="0"/>
    </xf>
    <xf numFmtId="0" fontId="13" fillId="0" borderId="32" xfId="0" applyFont="1" applyBorder="1" applyAlignment="1" applyProtection="1">
      <alignment horizontal="center" vertical="top" wrapText="1"/>
      <protection locked="0"/>
    </xf>
    <xf numFmtId="0" fontId="12" fillId="0" borderId="4"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protection locked="0"/>
    </xf>
    <xf numFmtId="0" fontId="12" fillId="2" borderId="32" xfId="0" applyFont="1" applyFill="1" applyBorder="1" applyAlignment="1" applyProtection="1">
      <alignment horizontal="center" vertical="center"/>
      <protection locked="0"/>
    </xf>
    <xf numFmtId="0" fontId="18" fillId="0" borderId="16" xfId="1" applyFont="1" applyFill="1" applyBorder="1" applyAlignment="1" applyProtection="1">
      <alignment horizontal="center"/>
      <protection locked="0"/>
    </xf>
    <xf numFmtId="0" fontId="9" fillId="0" borderId="16" xfId="0" applyFont="1" applyBorder="1" applyAlignment="1" applyProtection="1">
      <alignment horizontal="center"/>
      <protection locked="0"/>
    </xf>
    <xf numFmtId="0" fontId="9" fillId="0" borderId="18" xfId="0" applyFont="1" applyBorder="1" applyAlignment="1" applyProtection="1">
      <alignment horizontal="center"/>
      <protection locked="0"/>
    </xf>
    <xf numFmtId="0" fontId="9" fillId="0" borderId="0" xfId="0" applyFont="1" applyAlignment="1" applyProtection="1">
      <alignment horizontal="center"/>
      <protection locked="0"/>
    </xf>
    <xf numFmtId="0" fontId="9" fillId="0" borderId="1" xfId="0" applyFont="1" applyBorder="1" applyAlignment="1" applyProtection="1">
      <alignment horizontal="center" vertical="top" wrapText="1"/>
      <protection locked="0"/>
    </xf>
    <xf numFmtId="0" fontId="9" fillId="0" borderId="32" xfId="0" applyFont="1" applyBorder="1" applyAlignment="1" applyProtection="1">
      <alignment horizontal="center" vertical="top" wrapText="1"/>
      <protection locked="0"/>
    </xf>
    <xf numFmtId="0" fontId="12" fillId="2" borderId="32"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0" borderId="2" xfId="0" applyFont="1" applyBorder="1" applyAlignment="1" applyProtection="1">
      <alignment horizontal="center" vertical="top" wrapText="1"/>
      <protection locked="0"/>
    </xf>
    <xf numFmtId="0" fontId="12" fillId="0" borderId="1" xfId="0" applyFont="1" applyBorder="1" applyAlignment="1" applyProtection="1">
      <alignment horizontal="center" vertical="top" wrapText="1"/>
      <protection locked="0"/>
    </xf>
    <xf numFmtId="0" fontId="12" fillId="0" borderId="23" xfId="0" applyFont="1" applyBorder="1" applyAlignment="1" applyProtection="1">
      <alignment horizontal="center" vertical="top" wrapText="1"/>
      <protection locked="0"/>
    </xf>
    <xf numFmtId="0" fontId="12" fillId="0" borderId="16" xfId="0" applyFont="1" applyBorder="1" applyAlignment="1" applyProtection="1">
      <alignment horizontal="center" vertical="top" wrapText="1"/>
      <protection locked="0"/>
    </xf>
    <xf numFmtId="0" fontId="12" fillId="0" borderId="47" xfId="0" applyFont="1" applyBorder="1" applyAlignment="1" applyProtection="1">
      <alignment horizontal="center" vertical="top" wrapText="1"/>
      <protection locked="0"/>
    </xf>
    <xf numFmtId="0" fontId="9" fillId="0" borderId="17" xfId="0" applyFont="1" applyBorder="1" applyAlignment="1" applyProtection="1">
      <alignment horizontal="center"/>
      <protection locked="0"/>
    </xf>
    <xf numFmtId="0" fontId="9" fillId="0" borderId="22" xfId="0" applyFont="1" applyBorder="1" applyAlignment="1" applyProtection="1">
      <alignment horizontal="center"/>
      <protection locked="0"/>
    </xf>
    <xf numFmtId="0" fontId="9" fillId="0" borderId="25" xfId="0" applyFont="1" applyBorder="1" applyAlignment="1" applyProtection="1">
      <alignment horizontal="center" wrapText="1"/>
      <protection locked="0"/>
    </xf>
    <xf numFmtId="0" fontId="9" fillId="0" borderId="26" xfId="0" applyFont="1" applyBorder="1" applyAlignment="1" applyProtection="1">
      <alignment horizontal="center" wrapText="1"/>
      <protection locked="0"/>
    </xf>
    <xf numFmtId="0" fontId="9" fillId="0" borderId="0" xfId="0" applyFont="1" applyAlignment="1" applyProtection="1">
      <alignment horizontal="center" wrapText="1"/>
      <protection locked="0"/>
    </xf>
    <xf numFmtId="0" fontId="9" fillId="0" borderId="3" xfId="0" applyFont="1" applyBorder="1" applyAlignment="1" applyProtection="1">
      <alignment horizontal="center" wrapText="1"/>
      <protection locked="0"/>
    </xf>
    <xf numFmtId="0" fontId="12" fillId="0" borderId="24" xfId="2" applyFont="1" applyBorder="1" applyAlignment="1" applyProtection="1">
      <alignment horizontal="center" vertical="center"/>
      <protection locked="0"/>
    </xf>
    <xf numFmtId="0" fontId="12" fillId="0" borderId="25" xfId="2" applyFont="1" applyBorder="1" applyAlignment="1" applyProtection="1">
      <alignment horizontal="center" vertical="center"/>
      <protection locked="0"/>
    </xf>
    <xf numFmtId="0" fontId="12" fillId="0" borderId="4" xfId="2" applyFont="1" applyBorder="1" applyAlignment="1" applyProtection="1">
      <alignment horizontal="center" vertical="center"/>
      <protection locked="0"/>
    </xf>
    <xf numFmtId="0" fontId="12" fillId="0" borderId="0" xfId="2" applyFont="1" applyAlignment="1" applyProtection="1">
      <alignment horizontal="center" vertical="center"/>
      <protection locked="0"/>
    </xf>
    <xf numFmtId="0" fontId="15" fillId="0" borderId="28" xfId="0" applyFont="1" applyBorder="1" applyAlignment="1" applyProtection="1">
      <alignment horizontal="center" vertical="center" wrapText="1"/>
      <protection locked="0"/>
    </xf>
    <xf numFmtId="0" fontId="15" fillId="0" borderId="25" xfId="0" applyFont="1" applyBorder="1" applyAlignment="1" applyProtection="1">
      <alignment horizontal="center" vertical="center" wrapText="1"/>
      <protection locked="0"/>
    </xf>
    <xf numFmtId="0" fontId="15" fillId="0" borderId="45" xfId="0" applyFont="1" applyBorder="1" applyAlignment="1" applyProtection="1">
      <alignment horizontal="center" vertical="center" wrapText="1"/>
      <protection locked="0"/>
    </xf>
    <xf numFmtId="0" fontId="15" fillId="0" borderId="20"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57"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165" fontId="9" fillId="0" borderId="56" xfId="0" applyNumberFormat="1" applyFont="1" applyBorder="1" applyAlignment="1">
      <alignment horizontal="center" vertical="center"/>
    </xf>
    <xf numFmtId="165" fontId="9" fillId="0" borderId="59" xfId="0" applyNumberFormat="1" applyFont="1" applyBorder="1" applyAlignment="1">
      <alignment horizontal="center" vertical="center"/>
    </xf>
    <xf numFmtId="165" fontId="9" fillId="0" borderId="21" xfId="0" applyNumberFormat="1" applyFont="1" applyBorder="1" applyAlignment="1">
      <alignment horizontal="center" vertical="center"/>
    </xf>
    <xf numFmtId="165" fontId="9" fillId="0" borderId="36" xfId="0" applyNumberFormat="1" applyFont="1" applyBorder="1" applyAlignment="1">
      <alignment horizontal="center" vertical="center"/>
    </xf>
    <xf numFmtId="0" fontId="9" fillId="0" borderId="1" xfId="0" applyFont="1" applyBorder="1" applyAlignment="1" applyProtection="1">
      <alignment horizontal="center" vertical="center" wrapText="1"/>
      <protection locked="0"/>
    </xf>
    <xf numFmtId="46" fontId="9" fillId="0" borderId="1" xfId="0" applyNumberFormat="1" applyFont="1" applyBorder="1" applyAlignment="1">
      <alignment horizontal="center" vertical="center"/>
    </xf>
    <xf numFmtId="46" fontId="9" fillId="0" borderId="32" xfId="0" applyNumberFormat="1" applyFont="1" applyBorder="1" applyAlignment="1">
      <alignment horizontal="center" vertical="center"/>
    </xf>
    <xf numFmtId="0" fontId="21" fillId="3" borderId="48" xfId="0" applyFont="1" applyFill="1" applyBorder="1" applyAlignment="1" applyProtection="1">
      <alignment horizontal="left" vertical="center"/>
      <protection locked="0"/>
    </xf>
    <xf numFmtId="0" fontId="21" fillId="3" borderId="18" xfId="0" applyFont="1" applyFill="1" applyBorder="1" applyAlignment="1" applyProtection="1">
      <alignment horizontal="left" vertical="center"/>
      <protection locked="0"/>
    </xf>
    <xf numFmtId="0" fontId="13" fillId="7" borderId="2" xfId="0" applyFont="1" applyFill="1" applyBorder="1" applyAlignment="1" applyProtection="1">
      <alignment horizontal="center" vertical="top" wrapText="1"/>
      <protection locked="0"/>
    </xf>
    <xf numFmtId="0" fontId="9" fillId="0" borderId="4" xfId="0" applyFont="1" applyBorder="1" applyAlignment="1" applyProtection="1">
      <alignment horizontal="center"/>
      <protection locked="0"/>
    </xf>
    <xf numFmtId="0" fontId="9" fillId="0" borderId="3" xfId="0" applyFont="1" applyBorder="1" applyAlignment="1" applyProtection="1">
      <alignment horizontal="center"/>
      <protection locked="0"/>
    </xf>
    <xf numFmtId="0" fontId="9" fillId="0" borderId="34" xfId="0" applyFont="1" applyBorder="1" applyAlignment="1" applyProtection="1">
      <alignment horizontal="center"/>
      <protection locked="0"/>
    </xf>
    <xf numFmtId="0" fontId="9" fillId="0" borderId="46"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12" fillId="2" borderId="23" xfId="0" applyFont="1" applyFill="1" applyBorder="1" applyAlignment="1" applyProtection="1">
      <alignment horizontal="center" vertical="center"/>
      <protection locked="0"/>
    </xf>
    <xf numFmtId="0" fontId="12" fillId="2" borderId="16" xfId="0" applyFont="1" applyFill="1" applyBorder="1" applyAlignment="1" applyProtection="1">
      <alignment horizontal="center" vertical="center"/>
      <protection locked="0"/>
    </xf>
    <xf numFmtId="0" fontId="12" fillId="2" borderId="47" xfId="0" applyFont="1" applyFill="1" applyBorder="1" applyAlignment="1" applyProtection="1">
      <alignment horizontal="center" vertical="center"/>
      <protection locked="0"/>
    </xf>
    <xf numFmtId="166" fontId="10" fillId="0" borderId="23" xfId="0" applyNumberFormat="1" applyFont="1" applyBorder="1" applyAlignment="1">
      <alignment horizontal="center" vertical="center"/>
    </xf>
    <xf numFmtId="166" fontId="10" fillId="0" borderId="18" xfId="0" applyNumberFormat="1" applyFont="1" applyBorder="1" applyAlignment="1">
      <alignment horizontal="center" vertical="center"/>
    </xf>
    <xf numFmtId="0" fontId="12"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12" fillId="3" borderId="1" xfId="0" applyFont="1" applyFill="1" applyBorder="1" applyAlignment="1" applyProtection="1">
      <alignment horizontal="center" vertical="center"/>
      <protection locked="0"/>
    </xf>
    <xf numFmtId="0" fontId="12" fillId="3" borderId="32" xfId="0" applyFont="1" applyFill="1" applyBorder="1" applyAlignment="1" applyProtection="1">
      <alignment horizontal="center" vertical="center"/>
      <protection locked="0"/>
    </xf>
    <xf numFmtId="0" fontId="21" fillId="3" borderId="53" xfId="0" applyFont="1" applyFill="1" applyBorder="1" applyAlignment="1" applyProtection="1">
      <alignment horizontal="left" vertical="center"/>
      <protection locked="0"/>
    </xf>
    <xf numFmtId="0" fontId="21" fillId="3" borderId="49" xfId="0" applyFont="1" applyFill="1" applyBorder="1" applyAlignment="1" applyProtection="1">
      <alignment horizontal="left" vertical="center"/>
      <protection locked="0"/>
    </xf>
    <xf numFmtId="0" fontId="21" fillId="3" borderId="2" xfId="0" applyFont="1" applyFill="1" applyBorder="1" applyAlignment="1" applyProtection="1">
      <alignment horizontal="left" vertical="center"/>
      <protection locked="0"/>
    </xf>
    <xf numFmtId="0" fontId="21" fillId="3" borderId="1" xfId="0" applyFont="1" applyFill="1" applyBorder="1" applyAlignment="1" applyProtection="1">
      <alignment horizontal="left" vertical="center"/>
      <protection locked="0"/>
    </xf>
    <xf numFmtId="0" fontId="21" fillId="3" borderId="1" xfId="0" applyFont="1" applyFill="1" applyBorder="1" applyAlignment="1" applyProtection="1">
      <alignment horizontal="center" vertical="center"/>
      <protection locked="0"/>
    </xf>
    <xf numFmtId="0" fontId="12" fillId="0" borderId="4" xfId="0" applyFont="1" applyBorder="1" applyAlignment="1" applyProtection="1">
      <alignment horizontal="left" vertical="center"/>
      <protection locked="0"/>
    </xf>
    <xf numFmtId="0" fontId="12" fillId="0" borderId="0" xfId="0" applyFont="1" applyAlignment="1" applyProtection="1">
      <alignment horizontal="left" vertical="center"/>
      <protection locked="0"/>
    </xf>
    <xf numFmtId="0" fontId="23" fillId="5" borderId="65" xfId="0" applyFont="1" applyFill="1" applyBorder="1" applyAlignment="1" applyProtection="1">
      <alignment horizontal="center" vertical="center"/>
      <protection locked="0"/>
    </xf>
    <xf numFmtId="0" fontId="23" fillId="5" borderId="50" xfId="0" applyFont="1" applyFill="1" applyBorder="1" applyAlignment="1" applyProtection="1">
      <alignment horizontal="center" vertical="center"/>
      <protection locked="0"/>
    </xf>
    <xf numFmtId="0" fontId="23" fillId="5" borderId="51" xfId="0" applyFont="1" applyFill="1" applyBorder="1" applyAlignment="1" applyProtection="1">
      <alignment horizontal="center" vertical="center"/>
      <protection locked="0"/>
    </xf>
    <xf numFmtId="0" fontId="23" fillId="5" borderId="48" xfId="0" applyFont="1" applyFill="1" applyBorder="1" applyAlignment="1" applyProtection="1">
      <alignment horizontal="center" vertical="center"/>
      <protection locked="0"/>
    </xf>
    <xf numFmtId="0" fontId="23" fillId="5" borderId="16" xfId="0" applyFont="1" applyFill="1" applyBorder="1" applyAlignment="1" applyProtection="1">
      <alignment horizontal="center" vertical="center"/>
      <protection locked="0"/>
    </xf>
    <xf numFmtId="0" fontId="23" fillId="5" borderId="47" xfId="0" applyFont="1" applyFill="1" applyBorder="1" applyAlignment="1" applyProtection="1">
      <alignment horizontal="center" vertical="center"/>
      <protection locked="0"/>
    </xf>
    <xf numFmtId="0" fontId="23" fillId="5" borderId="37" xfId="0" applyFont="1" applyFill="1" applyBorder="1" applyAlignment="1" applyProtection="1">
      <alignment horizontal="center" vertical="center"/>
      <protection locked="0"/>
    </xf>
    <xf numFmtId="0" fontId="23" fillId="5" borderId="34" xfId="0" applyFont="1" applyFill="1" applyBorder="1" applyAlignment="1" applyProtection="1">
      <alignment horizontal="center" vertical="center"/>
      <protection locked="0"/>
    </xf>
    <xf numFmtId="0" fontId="23" fillId="5" borderId="52" xfId="0" applyFont="1" applyFill="1" applyBorder="1" applyAlignment="1" applyProtection="1">
      <alignment horizontal="center" vertical="center"/>
      <protection locked="0"/>
    </xf>
    <xf numFmtId="0" fontId="19" fillId="0" borderId="24"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9" fillId="0" borderId="25" xfId="2" applyFont="1" applyBorder="1" applyAlignment="1" applyProtection="1">
      <alignment horizontal="center" vertical="center" wrapText="1"/>
      <protection locked="0"/>
    </xf>
    <xf numFmtId="0" fontId="19" fillId="0" borderId="26" xfId="2" applyFont="1" applyBorder="1" applyAlignment="1" applyProtection="1">
      <alignment horizontal="center" vertical="center" wrapText="1"/>
      <protection locked="0"/>
    </xf>
    <xf numFmtId="0" fontId="19" fillId="0" borderId="0" xfId="2" applyFont="1" applyAlignment="1" applyProtection="1">
      <alignment horizontal="center" vertical="center" wrapText="1"/>
      <protection locked="0"/>
    </xf>
    <xf numFmtId="0" fontId="19" fillId="0" borderId="3" xfId="2" applyFont="1" applyBorder="1" applyAlignment="1" applyProtection="1">
      <alignment horizontal="center" vertical="center" wrapText="1"/>
      <protection locked="0"/>
    </xf>
    <xf numFmtId="0" fontId="19" fillId="0" borderId="5" xfId="2" applyFont="1" applyBorder="1" applyAlignment="1" applyProtection="1">
      <alignment horizontal="center" vertical="center" wrapText="1"/>
      <protection locked="0"/>
    </xf>
    <xf numFmtId="0" fontId="19" fillId="0" borderId="6" xfId="2" applyFont="1" applyBorder="1" applyAlignment="1" applyProtection="1">
      <alignment horizontal="center" vertical="center" wrapText="1"/>
      <protection locked="0"/>
    </xf>
    <xf numFmtId="0" fontId="12" fillId="0" borderId="48" xfId="2" applyFont="1" applyBorder="1" applyAlignment="1" applyProtection="1">
      <alignment horizontal="center" vertical="center"/>
      <protection locked="0"/>
    </xf>
    <xf numFmtId="0" fontId="12" fillId="0" borderId="16" xfId="2" applyFont="1" applyBorder="1" applyAlignment="1" applyProtection="1">
      <alignment horizontal="center" vertical="center"/>
      <protection locked="0"/>
    </xf>
    <xf numFmtId="0" fontId="12" fillId="0" borderId="65" xfId="2" applyFont="1" applyBorder="1" applyAlignment="1" applyProtection="1">
      <alignment horizontal="center" vertical="center"/>
      <protection locked="0"/>
    </xf>
    <xf numFmtId="0" fontId="12" fillId="0" borderId="50" xfId="2" applyFont="1" applyBorder="1" applyAlignment="1" applyProtection="1">
      <alignment horizontal="center" vertical="center"/>
      <protection locked="0"/>
    </xf>
    <xf numFmtId="0" fontId="12" fillId="0" borderId="37" xfId="2" applyFont="1" applyBorder="1" applyAlignment="1" applyProtection="1">
      <alignment horizontal="center" vertical="center"/>
      <protection locked="0"/>
    </xf>
    <xf numFmtId="0" fontId="12" fillId="0" borderId="34" xfId="2" applyFont="1" applyBorder="1" applyAlignment="1" applyProtection="1">
      <alignment horizontal="center" vertical="center"/>
      <protection locked="0"/>
    </xf>
    <xf numFmtId="0" fontId="10" fillId="0" borderId="24" xfId="2" applyFont="1" applyBorder="1" applyAlignment="1">
      <alignment horizontal="center" vertical="center" wrapText="1"/>
    </xf>
    <xf numFmtId="0" fontId="10" fillId="0" borderId="25" xfId="2" applyFont="1" applyBorder="1" applyAlignment="1">
      <alignment horizontal="center" vertical="center" wrapText="1"/>
    </xf>
    <xf numFmtId="0" fontId="10" fillId="0" borderId="26" xfId="2" applyFont="1" applyBorder="1" applyAlignment="1">
      <alignment horizontal="center" vertical="center" wrapText="1"/>
    </xf>
    <xf numFmtId="0" fontId="10" fillId="0" borderId="4" xfId="2" applyFont="1" applyBorder="1" applyAlignment="1">
      <alignment horizontal="center" vertical="center" wrapText="1"/>
    </xf>
    <xf numFmtId="0" fontId="10" fillId="0" borderId="0" xfId="2" applyFont="1" applyAlignment="1">
      <alignment horizontal="center" vertical="center" wrapText="1"/>
    </xf>
    <xf numFmtId="0" fontId="10" fillId="0" borderId="3" xfId="2" applyFont="1" applyBorder="1" applyAlignment="1">
      <alignment horizontal="center" vertical="center" wrapText="1"/>
    </xf>
    <xf numFmtId="0" fontId="10" fillId="0" borderId="11"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6" xfId="2" applyFont="1" applyBorder="1" applyAlignment="1">
      <alignment horizontal="center" vertical="center" wrapText="1"/>
    </xf>
    <xf numFmtId="0" fontId="23" fillId="5" borderId="48" xfId="0" applyFont="1" applyFill="1" applyBorder="1" applyAlignment="1" applyProtection="1">
      <alignment horizontal="center"/>
      <protection locked="0"/>
    </xf>
    <xf numFmtId="0" fontId="23" fillId="5" borderId="16" xfId="0" applyFont="1" applyFill="1" applyBorder="1" applyAlignment="1" applyProtection="1">
      <alignment horizontal="center"/>
      <protection locked="0"/>
    </xf>
    <xf numFmtId="0" fontId="23" fillId="5" borderId="37" xfId="0" applyFont="1" applyFill="1" applyBorder="1" applyAlignment="1" applyProtection="1">
      <alignment horizontal="center"/>
      <protection locked="0"/>
    </xf>
    <xf numFmtId="0" fontId="23" fillId="5" borderId="34" xfId="0" applyFont="1" applyFill="1" applyBorder="1" applyAlignment="1" applyProtection="1">
      <alignment horizontal="center"/>
      <protection locked="0"/>
    </xf>
    <xf numFmtId="0" fontId="12" fillId="0" borderId="25" xfId="2" applyFont="1" applyBorder="1" applyAlignment="1" applyProtection="1">
      <alignment horizontal="center" vertical="center" wrapText="1"/>
      <protection locked="0"/>
    </xf>
    <xf numFmtId="0" fontId="12" fillId="0" borderId="26" xfId="2" applyFont="1" applyBorder="1" applyAlignment="1" applyProtection="1">
      <alignment horizontal="center" vertical="center" wrapText="1"/>
      <protection locked="0"/>
    </xf>
    <xf numFmtId="0" fontId="12" fillId="0" borderId="0" xfId="2" applyFont="1" applyAlignment="1" applyProtection="1">
      <alignment horizontal="center" vertical="center" wrapText="1"/>
      <protection locked="0"/>
    </xf>
    <xf numFmtId="0" fontId="12" fillId="0" borderId="3" xfId="2" applyFont="1" applyBorder="1" applyAlignment="1" applyProtection="1">
      <alignment horizontal="center" vertical="center" wrapText="1"/>
      <protection locked="0"/>
    </xf>
    <xf numFmtId="0" fontId="12" fillId="0" borderId="5" xfId="2" applyFont="1" applyBorder="1" applyAlignment="1" applyProtection="1">
      <alignment horizontal="center" vertical="center" wrapText="1"/>
      <protection locked="0"/>
    </xf>
    <xf numFmtId="0" fontId="12" fillId="0" borderId="6" xfId="2" applyFont="1" applyBorder="1" applyAlignment="1" applyProtection="1">
      <alignment horizontal="center" vertical="center" wrapText="1"/>
      <protection locked="0"/>
    </xf>
    <xf numFmtId="0" fontId="24" fillId="0" borderId="24" xfId="2" applyFont="1" applyBorder="1" applyAlignment="1" applyProtection="1">
      <alignment horizontal="center" vertical="center" wrapText="1"/>
      <protection locked="0"/>
    </xf>
    <xf numFmtId="0" fontId="24" fillId="0" borderId="25" xfId="2" applyFont="1" applyBorder="1" applyAlignment="1" applyProtection="1">
      <alignment horizontal="center" vertical="center" wrapText="1"/>
      <protection locked="0"/>
    </xf>
    <xf numFmtId="0" fontId="24" fillId="0" borderId="26" xfId="2" applyFont="1" applyBorder="1" applyAlignment="1" applyProtection="1">
      <alignment horizontal="center" vertical="center" wrapText="1"/>
      <protection locked="0"/>
    </xf>
    <xf numFmtId="0" fontId="24" fillId="0" borderId="4" xfId="2" applyFont="1" applyBorder="1" applyAlignment="1" applyProtection="1">
      <alignment horizontal="center" vertical="center" wrapText="1"/>
      <protection locked="0"/>
    </xf>
    <xf numFmtId="0" fontId="24" fillId="0" borderId="0" xfId="2" applyFont="1" applyAlignment="1" applyProtection="1">
      <alignment horizontal="center" vertical="center" wrapText="1"/>
      <protection locked="0"/>
    </xf>
    <xf numFmtId="0" fontId="24" fillId="0" borderId="3" xfId="2" applyFont="1" applyBorder="1" applyAlignment="1" applyProtection="1">
      <alignment horizontal="center" vertical="center" wrapText="1"/>
      <protection locked="0"/>
    </xf>
    <xf numFmtId="0" fontId="24" fillId="0" borderId="11" xfId="2" applyFont="1" applyBorder="1" applyAlignment="1" applyProtection="1">
      <alignment horizontal="center" vertical="center" wrapText="1"/>
      <protection locked="0"/>
    </xf>
    <xf numFmtId="0" fontId="24" fillId="0" borderId="5" xfId="2" applyFont="1" applyBorder="1" applyAlignment="1" applyProtection="1">
      <alignment horizontal="center" vertical="center" wrapText="1"/>
      <protection locked="0"/>
    </xf>
    <xf numFmtId="0" fontId="24" fillId="0" borderId="6" xfId="2" applyFont="1" applyBorder="1" applyAlignment="1" applyProtection="1">
      <alignment horizontal="center" vertical="center" wrapText="1"/>
      <protection locked="0"/>
    </xf>
    <xf numFmtId="0" fontId="10" fillId="3" borderId="1" xfId="2" applyFont="1" applyFill="1" applyBorder="1" applyAlignment="1" applyProtection="1">
      <alignment horizontal="left" vertical="center" wrapText="1"/>
      <protection locked="0"/>
    </xf>
    <xf numFmtId="0" fontId="25" fillId="3" borderId="26" xfId="2" applyFont="1" applyFill="1" applyBorder="1" applyAlignment="1">
      <alignment horizontal="center" vertical="center" wrapText="1"/>
    </xf>
    <xf numFmtId="0" fontId="25" fillId="3" borderId="3" xfId="2" applyFont="1" applyFill="1" applyBorder="1" applyAlignment="1">
      <alignment horizontal="center" vertical="center" wrapText="1"/>
    </xf>
    <xf numFmtId="0" fontId="25" fillId="3" borderId="6" xfId="2" applyFont="1" applyFill="1" applyBorder="1" applyAlignment="1">
      <alignment horizontal="center" vertical="center" wrapText="1"/>
    </xf>
    <xf numFmtId="0" fontId="11" fillId="5" borderId="7" xfId="2" applyFont="1" applyFill="1" applyBorder="1" applyAlignment="1" applyProtection="1">
      <alignment horizontal="center"/>
      <protection locked="0"/>
    </xf>
    <xf numFmtId="0" fontId="11" fillId="5" borderId="8" xfId="2" applyFont="1" applyFill="1" applyBorder="1" applyAlignment="1" applyProtection="1">
      <alignment horizontal="center"/>
      <protection locked="0"/>
    </xf>
    <xf numFmtId="0" fontId="11" fillId="5" borderId="9" xfId="2" applyFont="1" applyFill="1" applyBorder="1" applyAlignment="1" applyProtection="1">
      <alignment horizontal="center"/>
      <protection locked="0"/>
    </xf>
    <xf numFmtId="0" fontId="10" fillId="0" borderId="11" xfId="2" applyFont="1" applyBorder="1" applyAlignment="1" applyProtection="1">
      <alignment horizontal="left" vertical="top" wrapText="1"/>
      <protection locked="0"/>
    </xf>
    <xf numFmtId="0" fontId="10" fillId="0" borderId="5" xfId="2" applyFont="1" applyBorder="1" applyAlignment="1" applyProtection="1">
      <alignment horizontal="left" vertical="top" wrapText="1"/>
      <protection locked="0"/>
    </xf>
    <xf numFmtId="0" fontId="10" fillId="0" borderId="6" xfId="2" applyFont="1" applyBorder="1" applyAlignment="1" applyProtection="1">
      <alignment horizontal="left" vertical="top" wrapText="1"/>
      <protection locked="0"/>
    </xf>
    <xf numFmtId="0" fontId="10" fillId="0" borderId="11" xfId="2" applyFont="1" applyBorder="1" applyAlignment="1" applyProtection="1">
      <alignment horizontal="center" vertical="center"/>
      <protection locked="0"/>
    </xf>
    <xf numFmtId="0" fontId="10" fillId="0" borderId="5" xfId="2" applyFont="1" applyBorder="1" applyAlignment="1" applyProtection="1">
      <alignment horizontal="center" vertical="center"/>
      <protection locked="0"/>
    </xf>
    <xf numFmtId="0" fontId="10" fillId="0" borderId="6" xfId="2" applyFont="1" applyBorder="1" applyAlignment="1" applyProtection="1">
      <alignment horizontal="center" vertical="center"/>
      <protection locked="0"/>
    </xf>
    <xf numFmtId="0" fontId="12" fillId="2" borderId="28" xfId="2" applyFont="1" applyFill="1" applyBorder="1" applyAlignment="1" applyProtection="1">
      <alignment horizontal="center" vertical="center" wrapText="1"/>
      <protection locked="0"/>
    </xf>
    <xf numFmtId="0" fontId="12" fillId="2" borderId="20" xfId="2" applyFont="1" applyFill="1" applyBorder="1" applyAlignment="1" applyProtection="1">
      <alignment horizontal="center" vertical="center" wrapText="1"/>
      <protection locked="0"/>
    </xf>
    <xf numFmtId="0" fontId="12" fillId="2" borderId="27" xfId="2" applyFont="1" applyFill="1" applyBorder="1" applyAlignment="1" applyProtection="1">
      <alignment horizontal="center" vertical="center" wrapText="1"/>
      <protection locked="0"/>
    </xf>
    <xf numFmtId="0" fontId="10" fillId="0" borderId="14" xfId="2" applyFont="1" applyBorder="1" applyAlignment="1">
      <alignment horizontal="left" vertical="center" wrapText="1"/>
    </xf>
    <xf numFmtId="0" fontId="10" fillId="0" borderId="29" xfId="2" applyFont="1" applyBorder="1" applyAlignment="1">
      <alignment horizontal="left" vertical="center" wrapText="1"/>
    </xf>
    <xf numFmtId="0" fontId="10" fillId="0" borderId="1" xfId="2" applyFont="1" applyBorder="1" applyAlignment="1">
      <alignment horizontal="left" vertical="center" wrapText="1"/>
    </xf>
    <xf numFmtId="0" fontId="10" fillId="0" borderId="32" xfId="2" applyFont="1" applyBorder="1" applyAlignment="1">
      <alignment horizontal="left" vertical="center" wrapText="1"/>
    </xf>
    <xf numFmtId="0" fontId="10" fillId="0" borderId="13" xfId="2" applyFont="1" applyBorder="1" applyAlignment="1">
      <alignment horizontal="left" vertical="center" wrapText="1"/>
    </xf>
    <xf numFmtId="0" fontId="10" fillId="0" borderId="30" xfId="2" applyFont="1" applyBorder="1" applyAlignment="1">
      <alignment horizontal="left" vertical="center" wrapText="1"/>
    </xf>
    <xf numFmtId="0" fontId="20" fillId="2" borderId="41" xfId="0" applyFont="1" applyFill="1" applyBorder="1" applyAlignment="1" applyProtection="1">
      <alignment horizontal="center" vertical="center"/>
      <protection locked="0"/>
    </xf>
    <xf numFmtId="0" fontId="9" fillId="3" borderId="1" xfId="2" applyFont="1" applyFill="1" applyBorder="1" applyAlignment="1" applyProtection="1">
      <alignment horizontal="left" vertical="center" wrapText="1"/>
      <protection locked="0"/>
    </xf>
    <xf numFmtId="0" fontId="9" fillId="0" borderId="24" xfId="2" applyFont="1" applyBorder="1" applyAlignment="1" applyProtection="1">
      <alignment horizontal="center" vertical="center"/>
      <protection locked="0"/>
    </xf>
    <xf numFmtId="0" fontId="9" fillId="0" borderId="4" xfId="2" applyFont="1" applyBorder="1" applyAlignment="1" applyProtection="1">
      <alignment horizontal="center" vertical="center"/>
      <protection locked="0"/>
    </xf>
    <xf numFmtId="0" fontId="9" fillId="0" borderId="11" xfId="2" applyFont="1" applyBorder="1" applyAlignment="1" applyProtection="1">
      <alignment horizontal="center" vertical="center"/>
      <protection locked="0"/>
    </xf>
    <xf numFmtId="0" fontId="9" fillId="3" borderId="49" xfId="2" applyFont="1" applyFill="1" applyBorder="1" applyAlignment="1" applyProtection="1">
      <alignment horizontal="left" vertical="center" wrapText="1"/>
      <protection locked="0"/>
    </xf>
    <xf numFmtId="0" fontId="24" fillId="0" borderId="25" xfId="2" applyFont="1" applyBorder="1" applyAlignment="1" applyProtection="1">
      <alignment horizontal="center" vertical="center"/>
      <protection locked="0"/>
    </xf>
    <xf numFmtId="0" fontId="24" fillId="0" borderId="26" xfId="2" applyFont="1" applyBorder="1" applyAlignment="1" applyProtection="1">
      <alignment horizontal="center" vertical="center"/>
      <protection locked="0"/>
    </xf>
    <xf numFmtId="0" fontId="24" fillId="0" borderId="4" xfId="2" applyFont="1" applyBorder="1" applyAlignment="1" applyProtection="1">
      <alignment horizontal="center" vertical="center"/>
      <protection locked="0"/>
    </xf>
    <xf numFmtId="0" fontId="24" fillId="0" borderId="0" xfId="2" applyFont="1" applyAlignment="1" applyProtection="1">
      <alignment horizontal="center" vertical="center"/>
      <protection locked="0"/>
    </xf>
    <xf numFmtId="0" fontId="24" fillId="0" borderId="3" xfId="2" applyFont="1" applyBorder="1" applyAlignment="1" applyProtection="1">
      <alignment horizontal="center" vertical="center"/>
      <protection locked="0"/>
    </xf>
    <xf numFmtId="0" fontId="11" fillId="5" borderId="12" xfId="2" applyFont="1" applyFill="1" applyBorder="1" applyAlignment="1" applyProtection="1">
      <alignment horizontal="center" vertical="center"/>
      <protection locked="0"/>
    </xf>
    <xf numFmtId="0" fontId="11" fillId="5" borderId="13" xfId="2" applyFont="1" applyFill="1" applyBorder="1" applyAlignment="1" applyProtection="1">
      <alignment horizontal="center" vertical="center"/>
      <protection locked="0"/>
    </xf>
    <xf numFmtId="0" fontId="9" fillId="0" borderId="44" xfId="0" applyFont="1" applyBorder="1" applyAlignment="1">
      <alignment horizontal="left" vertical="center" wrapText="1"/>
    </xf>
    <xf numFmtId="0" fontId="9" fillId="0" borderId="34" xfId="0" applyFont="1" applyBorder="1" applyAlignment="1">
      <alignment horizontal="left" vertical="center" wrapText="1"/>
    </xf>
    <xf numFmtId="0" fontId="9" fillId="0" borderId="52" xfId="0" applyFont="1" applyBorder="1" applyAlignment="1">
      <alignment horizontal="left"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47" xfId="0" applyFont="1" applyBorder="1" applyAlignment="1">
      <alignment horizontal="left" vertical="center" wrapText="1"/>
    </xf>
    <xf numFmtId="0" fontId="9" fillId="0" borderId="23" xfId="0" applyFont="1" applyBorder="1" applyAlignment="1">
      <alignment horizontal="left" vertical="center"/>
    </xf>
    <xf numFmtId="0" fontId="9" fillId="0" borderId="16" xfId="0" applyFont="1" applyBorder="1" applyAlignment="1">
      <alignment horizontal="left" vertical="center"/>
    </xf>
    <xf numFmtId="0" fontId="9" fillId="0" borderId="47" xfId="0" applyFont="1" applyBorder="1" applyAlignment="1">
      <alignment horizontal="left" vertical="center"/>
    </xf>
    <xf numFmtId="0" fontId="9" fillId="0" borderId="43" xfId="0" applyFont="1" applyBorder="1" applyAlignment="1">
      <alignment horizontal="left" wrapText="1"/>
    </xf>
    <xf numFmtId="0" fontId="9" fillId="0" borderId="50" xfId="0" applyFont="1" applyBorder="1" applyAlignment="1">
      <alignment horizontal="left"/>
    </xf>
    <xf numFmtId="0" fontId="9" fillId="0" borderId="51" xfId="0" applyFont="1" applyBorder="1" applyAlignment="1">
      <alignment horizontal="left"/>
    </xf>
    <xf numFmtId="0" fontId="9" fillId="0" borderId="23" xfId="0" applyFont="1" applyBorder="1" applyAlignment="1">
      <alignment horizontal="left" wrapText="1"/>
    </xf>
    <xf numFmtId="0" fontId="9" fillId="0" borderId="16" xfId="0" applyFont="1" applyBorder="1" applyAlignment="1">
      <alignment horizontal="left"/>
    </xf>
    <xf numFmtId="0" fontId="9" fillId="0" borderId="47" xfId="0" applyFont="1" applyBorder="1" applyAlignment="1">
      <alignment horizontal="left"/>
    </xf>
    <xf numFmtId="0" fontId="12" fillId="2" borderId="54" xfId="0" applyFont="1" applyFill="1" applyBorder="1" applyAlignment="1">
      <alignment horizontal="center"/>
    </xf>
    <xf numFmtId="0" fontId="12" fillId="2" borderId="8" xfId="0" applyFont="1" applyFill="1" applyBorder="1" applyAlignment="1">
      <alignment horizontal="center"/>
    </xf>
    <xf numFmtId="0" fontId="12" fillId="2" borderId="9" xfId="0" applyFont="1" applyFill="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9" fillId="0" borderId="40"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10" fillId="0" borderId="39" xfId="3" applyFont="1" applyBorder="1" applyAlignment="1">
      <alignment horizontal="left" vertical="center" wrapText="1"/>
    </xf>
    <xf numFmtId="0" fontId="10" fillId="0" borderId="33" xfId="3" applyFont="1" applyBorder="1" applyAlignment="1">
      <alignment horizontal="left" vertical="center"/>
    </xf>
    <xf numFmtId="0" fontId="9" fillId="0" borderId="24" xfId="3" applyFont="1" applyBorder="1" applyAlignment="1">
      <alignment horizontal="center" vertical="center"/>
    </xf>
    <xf numFmtId="0" fontId="9" fillId="0" borderId="26" xfId="3" applyFont="1" applyBorder="1" applyAlignment="1">
      <alignment horizontal="center" vertical="center"/>
    </xf>
    <xf numFmtId="0" fontId="9" fillId="0" borderId="11" xfId="3" applyFont="1" applyBorder="1" applyAlignment="1">
      <alignment horizontal="center" vertical="center"/>
    </xf>
    <xf numFmtId="0" fontId="9" fillId="0" borderId="6" xfId="3" applyFont="1" applyBorder="1" applyAlignment="1">
      <alignment horizontal="center" vertical="center"/>
    </xf>
    <xf numFmtId="0" fontId="11" fillId="0" borderId="24" xfId="3" applyFont="1" applyBorder="1" applyAlignment="1">
      <alignment horizontal="center" vertical="center" wrapText="1"/>
    </xf>
    <xf numFmtId="0" fontId="11" fillId="0" borderId="26" xfId="3" applyFont="1" applyBorder="1" applyAlignment="1">
      <alignment horizontal="center" vertical="center" wrapText="1"/>
    </xf>
    <xf numFmtId="0" fontId="11" fillId="0" borderId="11" xfId="3" applyFont="1" applyBorder="1" applyAlignment="1">
      <alignment horizontal="center" vertical="center" wrapText="1"/>
    </xf>
    <xf numFmtId="0" fontId="11" fillId="0" borderId="6" xfId="3" applyFont="1" applyBorder="1" applyAlignment="1">
      <alignment horizontal="center" vertical="center" wrapText="1"/>
    </xf>
  </cellXfs>
  <cellStyles count="7">
    <cellStyle name="Hipervínculo"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2 2 2" xfId="5" xr:uid="{1F11C265-5CF1-4A57-9F43-6ACD03304492}"/>
    <cellStyle name="Normal 2 6" xfId="6" xr:uid="{1374F356-A70B-4558-A04F-A32BC3C4BBF4}"/>
  </cellStyles>
  <dxfs count="8">
    <dxf>
      <font>
        <color theme="0"/>
      </font>
      <fill>
        <patternFill>
          <bgColor rgb="FF92D050"/>
        </patternFill>
      </fill>
    </dxf>
    <dxf>
      <font>
        <color theme="0"/>
      </font>
      <fill>
        <patternFill>
          <bgColor rgb="FFE20000"/>
        </patternFill>
      </fill>
    </dxf>
    <dxf>
      <font>
        <color auto="1"/>
      </font>
      <fill>
        <patternFill>
          <bgColor rgb="FFF6F00E"/>
        </patternFill>
      </fill>
    </dxf>
    <dxf>
      <font>
        <color rgb="FF006100"/>
      </font>
      <fill>
        <patternFill>
          <bgColor rgb="FFC6EFCE"/>
        </patternFill>
      </fill>
    </dxf>
    <dxf>
      <font>
        <color rgb="FF9C0006"/>
      </font>
      <fill>
        <patternFill>
          <bgColor rgb="FFFFC7CE"/>
        </patternFill>
      </fill>
    </dxf>
    <dxf>
      <font>
        <b/>
        <i val="0"/>
        <color theme="0"/>
      </font>
      <fill>
        <patternFill>
          <bgColor rgb="FF00FF00"/>
        </patternFill>
      </fill>
    </dxf>
    <dxf>
      <font>
        <b/>
        <i val="0"/>
      </font>
      <fill>
        <patternFill>
          <bgColor rgb="FFFFFF00"/>
        </patternFill>
      </fill>
    </dxf>
    <dxf>
      <font>
        <b/>
        <i val="0"/>
        <color theme="0"/>
      </font>
      <fill>
        <patternFill>
          <bgColor rgb="FFFF0000"/>
        </patternFill>
      </fill>
    </dxf>
  </dxfs>
  <tableStyles count="0" defaultTableStyle="TableStyleMedium9" defaultPivotStyle="PivotStyleLight16"/>
  <colors>
    <mruColors>
      <color rgb="FFE20000"/>
      <color rgb="FFF6F00E"/>
      <color rgb="FFF7F709"/>
      <color rgb="FF83BB51"/>
      <color rgb="FF018AC7"/>
      <color rgb="FF4A823C"/>
      <color rgb="FF74AA43"/>
      <color rgb="FF4573D0"/>
      <color rgb="FFFF00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fmlaLink="$IS$16" lockText="1"/>
</file>

<file path=xl/ctrlProps/ctrlProp4.xml><?xml version="1.0" encoding="utf-8"?>
<formControlPr xmlns="http://schemas.microsoft.com/office/spreadsheetml/2009/9/main" objectType="CheckBox" fmlaLink="$IS$12" lockText="1"/>
</file>

<file path=xl/ctrlProps/ctrlProp5.xml><?xml version="1.0" encoding="utf-8"?>
<formControlPr xmlns="http://schemas.microsoft.com/office/spreadsheetml/2009/9/main" objectType="CheckBox" fmlaLink="$IS$39"/>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checked="Checked"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209550</xdr:colOff>
          <xdr:row>11</xdr:row>
          <xdr:rowOff>19050</xdr:rowOff>
        </xdr:from>
        <xdr:to>
          <xdr:col>3</xdr:col>
          <xdr:colOff>514350</xdr:colOff>
          <xdr:row>11</xdr:row>
          <xdr:rowOff>247650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1162050</xdr:colOff>
          <xdr:row>10</xdr:row>
          <xdr:rowOff>161925</xdr:rowOff>
        </xdr:from>
        <xdr:to>
          <xdr:col>6</xdr:col>
          <xdr:colOff>1524000</xdr:colOff>
          <xdr:row>10</xdr:row>
          <xdr:rowOff>428625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11</xdr:row>
          <xdr:rowOff>9525</xdr:rowOff>
        </xdr:from>
        <xdr:to>
          <xdr:col>5</xdr:col>
          <xdr:colOff>504825</xdr:colOff>
          <xdr:row>11</xdr:row>
          <xdr:rowOff>247650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10</xdr:row>
          <xdr:rowOff>85725</xdr:rowOff>
        </xdr:from>
        <xdr:to>
          <xdr:col>5</xdr:col>
          <xdr:colOff>485775</xdr:colOff>
          <xdr:row>10</xdr:row>
          <xdr:rowOff>361950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10</xdr:row>
          <xdr:rowOff>152400</xdr:rowOff>
        </xdr:from>
        <xdr:to>
          <xdr:col>3</xdr:col>
          <xdr:colOff>514350</xdr:colOff>
          <xdr:row>10</xdr:row>
          <xdr:rowOff>409575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35</xdr:row>
          <xdr:rowOff>47625</xdr:rowOff>
        </xdr:from>
        <xdr:to>
          <xdr:col>4</xdr:col>
          <xdr:colOff>123825</xdr:colOff>
          <xdr:row>36</xdr:row>
          <xdr:rowOff>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35</xdr:row>
          <xdr:rowOff>47625</xdr:rowOff>
        </xdr:from>
        <xdr:to>
          <xdr:col>5</xdr:col>
          <xdr:colOff>542925</xdr:colOff>
          <xdr:row>36</xdr:row>
          <xdr:rowOff>9525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704850</xdr:colOff>
          <xdr:row>35</xdr:row>
          <xdr:rowOff>152400</xdr:rowOff>
        </xdr:from>
        <xdr:to>
          <xdr:col>10</xdr:col>
          <xdr:colOff>1009650</xdr:colOff>
          <xdr:row>35</xdr:row>
          <xdr:rowOff>390525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11</xdr:row>
          <xdr:rowOff>180975</xdr:rowOff>
        </xdr:from>
        <xdr:to>
          <xdr:col>9</xdr:col>
          <xdr:colOff>476250</xdr:colOff>
          <xdr:row>12</xdr:row>
          <xdr:rowOff>114300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xdr:row>
          <xdr:rowOff>133350</xdr:rowOff>
        </xdr:from>
        <xdr:to>
          <xdr:col>3</xdr:col>
          <xdr:colOff>733425</xdr:colOff>
          <xdr:row>8</xdr:row>
          <xdr:rowOff>28575</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6</xdr:row>
          <xdr:rowOff>133350</xdr:rowOff>
        </xdr:from>
        <xdr:to>
          <xdr:col>5</xdr:col>
          <xdr:colOff>742950</xdr:colOff>
          <xdr:row>8</xdr:row>
          <xdr:rowOff>19050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11</xdr:row>
          <xdr:rowOff>323850</xdr:rowOff>
        </xdr:from>
        <xdr:to>
          <xdr:col>3</xdr:col>
          <xdr:colOff>533400</xdr:colOff>
          <xdr:row>12</xdr:row>
          <xdr:rowOff>247650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12</xdr:row>
          <xdr:rowOff>19050</xdr:rowOff>
        </xdr:from>
        <xdr:to>
          <xdr:col>5</xdr:col>
          <xdr:colOff>514350</xdr:colOff>
          <xdr:row>12</xdr:row>
          <xdr:rowOff>266700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35</xdr:row>
          <xdr:rowOff>133350</xdr:rowOff>
        </xdr:from>
        <xdr:to>
          <xdr:col>11</xdr:col>
          <xdr:colOff>514350</xdr:colOff>
          <xdr:row>35</xdr:row>
          <xdr:rowOff>381000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12</xdr:row>
          <xdr:rowOff>38100</xdr:rowOff>
        </xdr:from>
        <xdr:to>
          <xdr:col>6</xdr:col>
          <xdr:colOff>933450</xdr:colOff>
          <xdr:row>13</xdr:row>
          <xdr:rowOff>19050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666750</xdr:colOff>
          <xdr:row>16</xdr:row>
          <xdr:rowOff>247650</xdr:rowOff>
        </xdr:from>
        <xdr:to>
          <xdr:col>1</xdr:col>
          <xdr:colOff>971550</xdr:colOff>
          <xdr:row>17</xdr:row>
          <xdr:rowOff>104775</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16</xdr:row>
          <xdr:rowOff>257175</xdr:rowOff>
        </xdr:from>
        <xdr:to>
          <xdr:col>2</xdr:col>
          <xdr:colOff>714375</xdr:colOff>
          <xdr:row>17</xdr:row>
          <xdr:rowOff>114300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16</xdr:row>
          <xdr:rowOff>266700</xdr:rowOff>
        </xdr:from>
        <xdr:to>
          <xdr:col>3</xdr:col>
          <xdr:colOff>762000</xdr:colOff>
          <xdr:row>17</xdr:row>
          <xdr:rowOff>123825</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6</xdr:row>
          <xdr:rowOff>123825</xdr:rowOff>
        </xdr:from>
        <xdr:to>
          <xdr:col>4</xdr:col>
          <xdr:colOff>742950</xdr:colOff>
          <xdr:row>8</xdr:row>
          <xdr:rowOff>9525</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1266825</xdr:colOff>
          <xdr:row>11</xdr:row>
          <xdr:rowOff>209550</xdr:rowOff>
        </xdr:from>
        <xdr:to>
          <xdr:col>8</xdr:col>
          <xdr:colOff>1571625</xdr:colOff>
          <xdr:row>12</xdr:row>
          <xdr:rowOff>142875</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468084</xdr:colOff>
      <xdr:row>1</xdr:row>
      <xdr:rowOff>138733</xdr:rowOff>
    </xdr:from>
    <xdr:to>
      <xdr:col>12</xdr:col>
      <xdr:colOff>963384</xdr:colOff>
      <xdr:row>2</xdr:row>
      <xdr:rowOff>74387</xdr:rowOff>
    </xdr:to>
    <xdr:sp macro="" textlink="">
      <xdr:nvSpPr>
        <xdr:cNvPr id="28" name="3 Rectángulo redondeado">
          <a:extLst>
            <a:ext uri="{FF2B5EF4-FFF2-40B4-BE49-F238E27FC236}">
              <a16:creationId xmlns:a16="http://schemas.microsoft.com/office/drawing/2014/main" id="{00000000-0008-0000-0000-00001C000000}"/>
            </a:ext>
          </a:extLst>
        </xdr:cNvPr>
        <xdr:cNvSpPr/>
      </xdr:nvSpPr>
      <xdr:spPr>
        <a:xfrm>
          <a:off x="12464141" y="258476"/>
          <a:ext cx="2160814" cy="915368"/>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solidFill>
                <a:schemeClr val="tx1"/>
              </a:solidFill>
              <a:effectLst/>
              <a:latin typeface="Arial" pitchFamily="34" charset="0"/>
              <a:ea typeface="+mn-ea"/>
              <a:cs typeface="Arial" pitchFamily="34" charset="0"/>
            </a:rPr>
            <a:t>Código: ST-FT-07</a:t>
          </a:r>
        </a:p>
        <a:p>
          <a:pPr algn="l"/>
          <a:r>
            <a:rPr lang="es-CO" sz="1200" b="1">
              <a:solidFill>
                <a:schemeClr val="tx1"/>
              </a:solidFill>
              <a:effectLst/>
              <a:latin typeface="Arial" pitchFamily="34" charset="0"/>
              <a:ea typeface="+mn-ea"/>
              <a:cs typeface="Arial" pitchFamily="34" charset="0"/>
            </a:rPr>
            <a:t>Versión:</a:t>
          </a:r>
          <a:r>
            <a:rPr lang="es-CO" sz="1200" b="1">
              <a:solidFill>
                <a:sysClr val="windowText" lastClr="000000"/>
              </a:solidFill>
              <a:effectLst/>
              <a:latin typeface="Arial" pitchFamily="34" charset="0"/>
              <a:ea typeface="+mn-ea"/>
              <a:cs typeface="Arial" pitchFamily="34" charset="0"/>
            </a:rPr>
            <a:t> 04</a:t>
          </a:r>
          <a:endParaRPr lang="es-CO" sz="1200">
            <a:solidFill>
              <a:sysClr val="windowText" lastClr="000000"/>
            </a:solidFill>
            <a:effectLst/>
            <a:latin typeface="Arial" pitchFamily="34" charset="0"/>
            <a:ea typeface="+mn-ea"/>
            <a:cs typeface="Arial" pitchFamily="34" charset="0"/>
          </a:endParaRPr>
        </a:p>
        <a:p>
          <a:pPr algn="l"/>
          <a:r>
            <a:rPr lang="es-CO" sz="1200">
              <a:solidFill>
                <a:schemeClr val="tx1"/>
              </a:solidFill>
              <a:effectLst/>
              <a:latin typeface="Arial" pitchFamily="34" charset="0"/>
              <a:ea typeface="+mn-ea"/>
              <a:cs typeface="Arial" pitchFamily="34" charset="0"/>
            </a:rPr>
            <a:t>Rige a partir de su publicación en el SIG</a:t>
          </a:r>
          <a:endParaRPr lang="es-CO" sz="1200">
            <a:solidFill>
              <a:schemeClr val="tx1"/>
            </a:solidFill>
            <a:effectLst/>
            <a:latin typeface="Arial" pitchFamily="34" charset="0"/>
            <a:cs typeface="Arial" pitchFamily="34" charset="0"/>
          </a:endParaRPr>
        </a:p>
        <a:p>
          <a:pPr algn="l"/>
          <a:endParaRPr lang="es-CO" sz="1800"/>
        </a:p>
      </xdr:txBody>
    </xdr:sp>
    <xdr:clientData/>
  </xdr:twoCellAnchor>
  <xdr:twoCellAnchor editAs="oneCell">
    <xdr:from>
      <xdr:col>1</xdr:col>
      <xdr:colOff>729343</xdr:colOff>
      <xdr:row>1</xdr:row>
      <xdr:rowOff>157844</xdr:rowOff>
    </xdr:from>
    <xdr:to>
      <xdr:col>2</xdr:col>
      <xdr:colOff>362534</xdr:colOff>
      <xdr:row>1</xdr:row>
      <xdr:rowOff>881743</xdr:rowOff>
    </xdr:to>
    <xdr:pic>
      <xdr:nvPicPr>
        <xdr:cNvPr id="2" name="Imagen 1" descr="Imagen que contiene Texto&#10;&#10;Descripción generada automáticamente">
          <a:extLst>
            <a:ext uri="{FF2B5EF4-FFF2-40B4-BE49-F238E27FC236}">
              <a16:creationId xmlns:a16="http://schemas.microsoft.com/office/drawing/2014/main" id="{63CD153D-1D67-09A7-C2D1-F0A46C23588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0097" r="17890"/>
        <a:stretch>
          <a:fillRect/>
        </a:stretch>
      </xdr:blipFill>
      <xdr:spPr bwMode="auto">
        <a:xfrm>
          <a:off x="892629" y="277587"/>
          <a:ext cx="1168076" cy="723899"/>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6</xdr:col>
          <xdr:colOff>1171575</xdr:colOff>
          <xdr:row>11</xdr:row>
          <xdr:rowOff>0</xdr:rowOff>
        </xdr:from>
        <xdr:to>
          <xdr:col>6</xdr:col>
          <xdr:colOff>1533525</xdr:colOff>
          <xdr:row>11</xdr:row>
          <xdr:rowOff>257175</xdr:rowOff>
        </xdr:to>
        <xdr:sp macro="" textlink="">
          <xdr:nvSpPr>
            <xdr:cNvPr id="1337" name="Check Box 102"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576943</xdr:colOff>
      <xdr:row>1</xdr:row>
      <xdr:rowOff>114298</xdr:rowOff>
    </xdr:from>
    <xdr:to>
      <xdr:col>4</xdr:col>
      <xdr:colOff>108858</xdr:colOff>
      <xdr:row>4</xdr:row>
      <xdr:rowOff>193533</xdr:rowOff>
    </xdr:to>
    <xdr:pic>
      <xdr:nvPicPr>
        <xdr:cNvPr id="2" name="Imagen 1" descr="Imagen que contiene Texto&#10;&#10;Descripción generada automáticamente">
          <a:extLst>
            <a:ext uri="{FF2B5EF4-FFF2-40B4-BE49-F238E27FC236}">
              <a16:creationId xmlns:a16="http://schemas.microsoft.com/office/drawing/2014/main" id="{F127E600-795C-6D66-CA58-7CBC8F75E1D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1000" r="15362"/>
        <a:stretch>
          <a:fillRect/>
        </a:stretch>
      </xdr:blipFill>
      <xdr:spPr bwMode="auto">
        <a:xfrm>
          <a:off x="1480457" y="299355"/>
          <a:ext cx="1317172" cy="765035"/>
        </a:xfrm>
        <a:prstGeom prst="rect">
          <a:avLst/>
        </a:prstGeom>
        <a:noFill/>
        <a:ln>
          <a:noFill/>
        </a:ln>
      </xdr:spPr>
    </xdr:pic>
    <xdr:clientData/>
  </xdr:twoCellAnchor>
  <xdr:twoCellAnchor>
    <xdr:from>
      <xdr:col>14</xdr:col>
      <xdr:colOff>326572</xdr:colOff>
      <xdr:row>1</xdr:row>
      <xdr:rowOff>32658</xdr:rowOff>
    </xdr:from>
    <xdr:to>
      <xdr:col>15</xdr:col>
      <xdr:colOff>413658</xdr:colOff>
      <xdr:row>4</xdr:row>
      <xdr:rowOff>250372</xdr:rowOff>
    </xdr:to>
    <xdr:sp macro="" textlink="">
      <xdr:nvSpPr>
        <xdr:cNvPr id="3" name="3 Rectángulo redondeado">
          <a:extLst>
            <a:ext uri="{FF2B5EF4-FFF2-40B4-BE49-F238E27FC236}">
              <a16:creationId xmlns:a16="http://schemas.microsoft.com/office/drawing/2014/main" id="{915A4552-3D45-4280-9266-3891D6F802A0}"/>
            </a:ext>
          </a:extLst>
        </xdr:cNvPr>
        <xdr:cNvSpPr/>
      </xdr:nvSpPr>
      <xdr:spPr>
        <a:xfrm>
          <a:off x="16666029" y="217715"/>
          <a:ext cx="1752600" cy="903514"/>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solidFill>
                <a:schemeClr val="tx1"/>
              </a:solidFill>
              <a:effectLst/>
              <a:latin typeface="Arial" pitchFamily="34" charset="0"/>
              <a:ea typeface="+mn-ea"/>
              <a:cs typeface="Arial" pitchFamily="34" charset="0"/>
            </a:rPr>
            <a:t>Código: ST-FT-07</a:t>
          </a:r>
        </a:p>
        <a:p>
          <a:pPr algn="l"/>
          <a:r>
            <a:rPr lang="es-CO" sz="1200" b="1">
              <a:solidFill>
                <a:schemeClr val="tx1"/>
              </a:solidFill>
              <a:effectLst/>
              <a:latin typeface="Arial" pitchFamily="34" charset="0"/>
              <a:ea typeface="+mn-ea"/>
              <a:cs typeface="Arial" pitchFamily="34" charset="0"/>
            </a:rPr>
            <a:t>Versión: </a:t>
          </a:r>
          <a:r>
            <a:rPr lang="es-CO" sz="1200" b="1">
              <a:solidFill>
                <a:sysClr val="windowText" lastClr="000000"/>
              </a:solidFill>
              <a:effectLst/>
              <a:latin typeface="Arial" pitchFamily="34" charset="0"/>
              <a:ea typeface="+mn-ea"/>
              <a:cs typeface="Arial" pitchFamily="34" charset="0"/>
            </a:rPr>
            <a:t>04</a:t>
          </a:r>
          <a:endParaRPr lang="es-CO" sz="1200">
            <a:solidFill>
              <a:sysClr val="windowText" lastClr="000000"/>
            </a:solidFill>
            <a:effectLst/>
            <a:latin typeface="Arial" pitchFamily="34" charset="0"/>
            <a:ea typeface="+mn-ea"/>
            <a:cs typeface="Arial" pitchFamily="34" charset="0"/>
          </a:endParaRPr>
        </a:p>
        <a:p>
          <a:pPr algn="l"/>
          <a:r>
            <a:rPr lang="es-CO" sz="1200">
              <a:solidFill>
                <a:schemeClr val="tx1"/>
              </a:solidFill>
              <a:effectLst/>
              <a:latin typeface="Arial" pitchFamily="34" charset="0"/>
              <a:ea typeface="+mn-ea"/>
              <a:cs typeface="Arial" pitchFamily="34" charset="0"/>
            </a:rPr>
            <a:t>Rige a partir de su publicación en el SIG</a:t>
          </a:r>
          <a:endParaRPr lang="es-CO" sz="1200">
            <a:solidFill>
              <a:schemeClr val="tx1"/>
            </a:solidFill>
            <a:effectLst/>
            <a:latin typeface="Arial" pitchFamily="34" charset="0"/>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489857</xdr:colOff>
      <xdr:row>1</xdr:row>
      <xdr:rowOff>220437</xdr:rowOff>
    </xdr:from>
    <xdr:to>
      <xdr:col>4</xdr:col>
      <xdr:colOff>130629</xdr:colOff>
      <xdr:row>3</xdr:row>
      <xdr:rowOff>87730</xdr:rowOff>
    </xdr:to>
    <xdr:pic>
      <xdr:nvPicPr>
        <xdr:cNvPr id="2" name="Imagen 1" descr="Imagen que contiene Texto&#10;&#10;Descripción generada automáticamente">
          <a:extLst>
            <a:ext uri="{FF2B5EF4-FFF2-40B4-BE49-F238E27FC236}">
              <a16:creationId xmlns:a16="http://schemas.microsoft.com/office/drawing/2014/main" id="{A0FEAAE1-A0E9-AD88-7594-A050A594249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099" r="16821"/>
        <a:stretch>
          <a:fillRect/>
        </a:stretch>
      </xdr:blipFill>
      <xdr:spPr bwMode="auto">
        <a:xfrm>
          <a:off x="1338943" y="405494"/>
          <a:ext cx="1317172" cy="738150"/>
        </a:xfrm>
        <a:prstGeom prst="rect">
          <a:avLst/>
        </a:prstGeom>
        <a:noFill/>
        <a:ln>
          <a:noFill/>
        </a:ln>
      </xdr:spPr>
    </xdr:pic>
    <xdr:clientData/>
  </xdr:twoCellAnchor>
  <xdr:twoCellAnchor>
    <xdr:from>
      <xdr:col>9</xdr:col>
      <xdr:colOff>729343</xdr:colOff>
      <xdr:row>1</xdr:row>
      <xdr:rowOff>97971</xdr:rowOff>
    </xdr:from>
    <xdr:to>
      <xdr:col>10</xdr:col>
      <xdr:colOff>794657</xdr:colOff>
      <xdr:row>3</xdr:row>
      <xdr:rowOff>43544</xdr:rowOff>
    </xdr:to>
    <xdr:sp macro="" textlink="">
      <xdr:nvSpPr>
        <xdr:cNvPr id="4" name="3 Rectángulo redondeado">
          <a:extLst>
            <a:ext uri="{FF2B5EF4-FFF2-40B4-BE49-F238E27FC236}">
              <a16:creationId xmlns:a16="http://schemas.microsoft.com/office/drawing/2014/main" id="{7353BA79-2312-4CE5-9E25-AA6D643B30FF}"/>
            </a:ext>
          </a:extLst>
        </xdr:cNvPr>
        <xdr:cNvSpPr/>
      </xdr:nvSpPr>
      <xdr:spPr>
        <a:xfrm>
          <a:off x="13280572" y="283028"/>
          <a:ext cx="1730828" cy="816430"/>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solidFill>
                <a:schemeClr val="tx1"/>
              </a:solidFill>
              <a:effectLst/>
              <a:latin typeface="Arial" pitchFamily="34" charset="0"/>
              <a:ea typeface="+mn-ea"/>
              <a:cs typeface="Arial" pitchFamily="34" charset="0"/>
            </a:rPr>
            <a:t>Código: ST-FT-07</a:t>
          </a:r>
        </a:p>
        <a:p>
          <a:pPr algn="l"/>
          <a:r>
            <a:rPr lang="es-CO" sz="1200" b="1">
              <a:solidFill>
                <a:schemeClr val="tx1"/>
              </a:solidFill>
              <a:effectLst/>
              <a:latin typeface="Arial" pitchFamily="34" charset="0"/>
              <a:ea typeface="+mn-ea"/>
              <a:cs typeface="Arial" pitchFamily="34" charset="0"/>
            </a:rPr>
            <a:t>Versión: </a:t>
          </a:r>
          <a:r>
            <a:rPr lang="es-CO" sz="1200" b="1">
              <a:solidFill>
                <a:sysClr val="windowText" lastClr="000000"/>
              </a:solidFill>
              <a:effectLst/>
              <a:latin typeface="Arial" pitchFamily="34" charset="0"/>
              <a:ea typeface="+mn-ea"/>
              <a:cs typeface="Arial" pitchFamily="34" charset="0"/>
            </a:rPr>
            <a:t>04</a:t>
          </a:r>
          <a:endParaRPr lang="es-CO" sz="1200">
            <a:solidFill>
              <a:sysClr val="windowText" lastClr="000000"/>
            </a:solidFill>
            <a:effectLst/>
            <a:latin typeface="Arial" pitchFamily="34" charset="0"/>
            <a:ea typeface="+mn-ea"/>
            <a:cs typeface="Arial" pitchFamily="34" charset="0"/>
          </a:endParaRPr>
        </a:p>
        <a:p>
          <a:pPr algn="l"/>
          <a:r>
            <a:rPr lang="es-CO" sz="1200">
              <a:solidFill>
                <a:schemeClr val="tx1"/>
              </a:solidFill>
              <a:effectLst/>
              <a:latin typeface="Arial" pitchFamily="34" charset="0"/>
              <a:ea typeface="+mn-ea"/>
              <a:cs typeface="Arial" pitchFamily="34" charset="0"/>
            </a:rPr>
            <a:t>Rige a partir de su publicación en el SIG</a:t>
          </a:r>
          <a:endParaRPr lang="es-CO" sz="1200">
            <a:solidFill>
              <a:schemeClr val="tx1"/>
            </a:solidFill>
            <a:effectLst/>
            <a:latin typeface="Arial" pitchFamily="34" charset="0"/>
            <a:cs typeface="Arial" pitchFamily="34" charset="0"/>
          </a:endParaRPr>
        </a:p>
        <a:p>
          <a:pPr algn="l"/>
          <a:endParaRPr lang="es-CO" sz="18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84363</xdr:colOff>
      <xdr:row>1</xdr:row>
      <xdr:rowOff>234950</xdr:rowOff>
    </xdr:from>
    <xdr:to>
      <xdr:col>5</xdr:col>
      <xdr:colOff>1915068</xdr:colOff>
      <xdr:row>3</xdr:row>
      <xdr:rowOff>63499</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11699420" y="420007"/>
          <a:ext cx="1830705" cy="917121"/>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solidFill>
                <a:schemeClr val="tx1"/>
              </a:solidFill>
              <a:effectLst/>
              <a:latin typeface="Arial" pitchFamily="34" charset="0"/>
              <a:ea typeface="+mn-ea"/>
              <a:cs typeface="Arial" pitchFamily="34" charset="0"/>
            </a:rPr>
            <a:t>Código: ST-FT-07</a:t>
          </a:r>
        </a:p>
        <a:p>
          <a:pPr algn="l"/>
          <a:r>
            <a:rPr lang="es-CO" sz="1200" b="1">
              <a:solidFill>
                <a:schemeClr val="tx1"/>
              </a:solidFill>
              <a:effectLst/>
              <a:latin typeface="Arial" pitchFamily="34" charset="0"/>
              <a:ea typeface="+mn-ea"/>
              <a:cs typeface="Arial" pitchFamily="34" charset="0"/>
            </a:rPr>
            <a:t>Versión</a:t>
          </a:r>
          <a:r>
            <a:rPr lang="es-CO" sz="1200" b="1">
              <a:solidFill>
                <a:sysClr val="windowText" lastClr="000000"/>
              </a:solidFill>
              <a:effectLst/>
              <a:latin typeface="Arial" pitchFamily="34" charset="0"/>
              <a:ea typeface="+mn-ea"/>
              <a:cs typeface="Arial" pitchFamily="34" charset="0"/>
            </a:rPr>
            <a:t>: 04</a:t>
          </a:r>
          <a:endParaRPr lang="es-CO" sz="1200">
            <a:solidFill>
              <a:sysClr val="windowText" lastClr="000000"/>
            </a:solidFill>
            <a:effectLst/>
            <a:latin typeface="Arial" pitchFamily="34" charset="0"/>
            <a:ea typeface="+mn-ea"/>
            <a:cs typeface="Arial" pitchFamily="34" charset="0"/>
          </a:endParaRPr>
        </a:p>
        <a:p>
          <a:pPr algn="l"/>
          <a:r>
            <a:rPr lang="es-CO" sz="1200">
              <a:solidFill>
                <a:schemeClr val="tx1"/>
              </a:solidFill>
              <a:effectLst/>
              <a:latin typeface="Arial" pitchFamily="34" charset="0"/>
              <a:ea typeface="+mn-ea"/>
              <a:cs typeface="Arial" pitchFamily="34" charset="0"/>
            </a:rPr>
            <a:t>Rige a partir de su publicación en el SIG</a:t>
          </a:r>
          <a:endParaRPr lang="es-CO" sz="1200">
            <a:solidFill>
              <a:schemeClr val="tx1"/>
            </a:solidFill>
            <a:effectLst/>
            <a:latin typeface="Arial" pitchFamily="34" charset="0"/>
            <a:cs typeface="Arial" pitchFamily="34" charset="0"/>
          </a:endParaRPr>
        </a:p>
        <a:p>
          <a:pPr algn="l"/>
          <a:endParaRPr lang="es-CO" sz="1800"/>
        </a:p>
      </xdr:txBody>
    </xdr:sp>
    <xdr:clientData/>
  </xdr:twoCellAnchor>
  <xdr:twoCellAnchor editAs="oneCell">
    <xdr:from>
      <xdr:col>1</xdr:col>
      <xdr:colOff>152399</xdr:colOff>
      <xdr:row>1</xdr:row>
      <xdr:rowOff>261258</xdr:rowOff>
    </xdr:from>
    <xdr:to>
      <xdr:col>1</xdr:col>
      <xdr:colOff>1491342</xdr:colOff>
      <xdr:row>2</xdr:row>
      <xdr:rowOff>341060</xdr:rowOff>
    </xdr:to>
    <xdr:pic>
      <xdr:nvPicPr>
        <xdr:cNvPr id="3" name="Imagen 2" descr="Imagen que contiene Texto&#10;&#10;Descripción generada automáticamente">
          <a:extLst>
            <a:ext uri="{FF2B5EF4-FFF2-40B4-BE49-F238E27FC236}">
              <a16:creationId xmlns:a16="http://schemas.microsoft.com/office/drawing/2014/main" id="{2E99CFC3-DEE5-4987-B5B3-2F4C1F759AB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1697" r="15765"/>
        <a:stretch>
          <a:fillRect/>
        </a:stretch>
      </xdr:blipFill>
      <xdr:spPr bwMode="auto">
        <a:xfrm>
          <a:off x="544285" y="446315"/>
          <a:ext cx="1338943" cy="80914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154112</xdr:colOff>
      <xdr:row>2</xdr:row>
      <xdr:rowOff>160534</xdr:rowOff>
    </xdr:from>
    <xdr:to>
      <xdr:col>5</xdr:col>
      <xdr:colOff>1937192</xdr:colOff>
      <xdr:row>3</xdr:row>
      <xdr:rowOff>68372</xdr:rowOff>
    </xdr:to>
    <xdr:sp macro="" textlink="">
      <xdr:nvSpPr>
        <xdr:cNvPr id="5" name="3 Rectángulo redondeado">
          <a:extLst>
            <a:ext uri="{FF2B5EF4-FFF2-40B4-BE49-F238E27FC236}">
              <a16:creationId xmlns:a16="http://schemas.microsoft.com/office/drawing/2014/main" id="{00000000-0008-0000-0500-000005000000}"/>
            </a:ext>
          </a:extLst>
        </xdr:cNvPr>
        <xdr:cNvSpPr/>
      </xdr:nvSpPr>
      <xdr:spPr>
        <a:xfrm>
          <a:off x="11134618" y="524410"/>
          <a:ext cx="1783080" cy="881743"/>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solidFill>
                <a:schemeClr val="tx1"/>
              </a:solidFill>
              <a:effectLst/>
              <a:latin typeface="Arial" pitchFamily="34" charset="0"/>
              <a:ea typeface="+mn-ea"/>
              <a:cs typeface="Arial" pitchFamily="34" charset="0"/>
            </a:rPr>
            <a:t>Código: ST-FT-07</a:t>
          </a:r>
        </a:p>
        <a:p>
          <a:pPr algn="l"/>
          <a:r>
            <a:rPr lang="es-CO" sz="1200" b="1">
              <a:solidFill>
                <a:schemeClr val="tx1"/>
              </a:solidFill>
              <a:effectLst/>
              <a:latin typeface="Arial" pitchFamily="34" charset="0"/>
              <a:ea typeface="+mn-ea"/>
              <a:cs typeface="Arial" pitchFamily="34" charset="0"/>
            </a:rPr>
            <a:t>Versión: </a:t>
          </a:r>
          <a:r>
            <a:rPr lang="es-CO" sz="1200" b="1">
              <a:solidFill>
                <a:sysClr val="windowText" lastClr="000000"/>
              </a:solidFill>
              <a:effectLst/>
              <a:latin typeface="Arial" pitchFamily="34" charset="0"/>
              <a:ea typeface="+mn-ea"/>
              <a:cs typeface="Arial" pitchFamily="34" charset="0"/>
            </a:rPr>
            <a:t>04</a:t>
          </a:r>
          <a:endParaRPr lang="es-CO" sz="1200">
            <a:solidFill>
              <a:sysClr val="windowText" lastClr="000000"/>
            </a:solidFill>
            <a:effectLst/>
            <a:latin typeface="Arial" pitchFamily="34" charset="0"/>
            <a:ea typeface="+mn-ea"/>
            <a:cs typeface="Arial" pitchFamily="34" charset="0"/>
          </a:endParaRPr>
        </a:p>
        <a:p>
          <a:pPr algn="l"/>
          <a:r>
            <a:rPr lang="es-CO" sz="1200">
              <a:solidFill>
                <a:schemeClr val="tx1"/>
              </a:solidFill>
              <a:effectLst/>
              <a:latin typeface="Arial" pitchFamily="34" charset="0"/>
              <a:ea typeface="+mn-ea"/>
              <a:cs typeface="Arial" pitchFamily="34" charset="0"/>
            </a:rPr>
            <a:t>Rige a partir de su publicación en el SIG</a:t>
          </a:r>
          <a:endParaRPr lang="es-CO" sz="1200">
            <a:solidFill>
              <a:schemeClr val="tx1"/>
            </a:solidFill>
            <a:effectLst/>
            <a:latin typeface="Arial" pitchFamily="34" charset="0"/>
            <a:cs typeface="Arial" pitchFamily="34" charset="0"/>
          </a:endParaRPr>
        </a:p>
        <a:p>
          <a:pPr algn="l"/>
          <a:endParaRPr lang="es-CO" sz="1800"/>
        </a:p>
      </xdr:txBody>
    </xdr:sp>
    <xdr:clientData/>
  </xdr:twoCellAnchor>
  <xdr:twoCellAnchor editAs="oneCell">
    <xdr:from>
      <xdr:col>1</xdr:col>
      <xdr:colOff>620486</xdr:colOff>
      <xdr:row>2</xdr:row>
      <xdr:rowOff>161450</xdr:rowOff>
    </xdr:from>
    <xdr:to>
      <xdr:col>2</xdr:col>
      <xdr:colOff>1361</xdr:colOff>
      <xdr:row>2</xdr:row>
      <xdr:rowOff>961550</xdr:rowOff>
    </xdr:to>
    <xdr:pic>
      <xdr:nvPicPr>
        <xdr:cNvPr id="2" name="Imagen 1" descr="Imagen que contiene Texto&#10;&#10;Descripción generada automáticamente">
          <a:extLst>
            <a:ext uri="{FF2B5EF4-FFF2-40B4-BE49-F238E27FC236}">
              <a16:creationId xmlns:a16="http://schemas.microsoft.com/office/drawing/2014/main" id="{0E5BB021-FFBD-DD7D-E5AA-2D6051C1DA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758" r="15742"/>
        <a:stretch>
          <a:fillRect/>
        </a:stretch>
      </xdr:blipFill>
      <xdr:spPr bwMode="auto">
        <a:xfrm>
          <a:off x="1415143" y="520679"/>
          <a:ext cx="1371600" cy="8001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repositorio-seg/Documents%20and%20Settings/e0902093/Configuraci&#243;n%20local/Archivos%20temporales%20de%20Internet/Content.Outlook/JBNQTAQT/ECP-SGTI-AI6-F06-FRC-V%201%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C"/>
      <sheetName val="Matriz Impacto"/>
      <sheetName val="Formato de transporte"/>
      <sheetName val="Categorias de cambios"/>
      <sheetName val="Listas"/>
      <sheetName val="Plan de Implementación"/>
      <sheetName val="Plan de Rollback"/>
      <sheetName val="Datos"/>
      <sheetName val="CMDB SOX"/>
      <sheetName val="Lista de Pruebas"/>
      <sheetName val="Paso a Producción"/>
      <sheetName val="Lista de cierre"/>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IS210"/>
  <sheetViews>
    <sheetView showGridLines="0" tabSelected="1" zoomScale="75" zoomScaleNormal="75" zoomScaleSheetLayoutView="100" workbookViewId="0">
      <selection activeCell="B21" sqref="B21:M22"/>
    </sheetView>
  </sheetViews>
  <sheetFormatPr defaultColWidth="9.140625" defaultRowHeight="14.25" zeroHeight="1"/>
  <cols>
    <col min="1" max="1" width="2.42578125" style="16" customWidth="1"/>
    <col min="2" max="2" width="22.42578125" style="14" customWidth="1"/>
    <col min="3" max="3" width="10.85546875" style="14" bestFit="1" customWidth="1"/>
    <col min="4" max="4" width="15.5703125" style="14" bestFit="1" customWidth="1"/>
    <col min="5" max="5" width="17.42578125" style="14" customWidth="1"/>
    <col min="6" max="6" width="12.7109375" style="14" customWidth="1"/>
    <col min="7" max="7" width="23.85546875" style="14" customWidth="1"/>
    <col min="8" max="8" width="3.42578125" style="14" customWidth="1"/>
    <col min="9" max="9" width="29" style="14" bestFit="1" customWidth="1"/>
    <col min="10" max="10" width="13.140625" style="14" customWidth="1"/>
    <col min="11" max="12" width="24.28515625" style="14" customWidth="1"/>
    <col min="13" max="13" width="18.28515625" style="14" bestFit="1" customWidth="1"/>
    <col min="14" max="14" width="1.85546875" style="17" customWidth="1"/>
    <col min="15" max="18" width="9.140625" style="17" customWidth="1"/>
    <col min="19" max="254" width="9.140625" style="14" customWidth="1"/>
    <col min="255" max="16384" width="9.140625" style="14"/>
  </cols>
  <sheetData>
    <row r="1" spans="1:253" ht="9" customHeight="1" thickBot="1"/>
    <row r="2" spans="1:253" ht="76.900000000000006" customHeight="1">
      <c r="B2" s="289"/>
      <c r="C2" s="290"/>
      <c r="D2" s="293" t="s">
        <v>0</v>
      </c>
      <c r="E2" s="294"/>
      <c r="F2" s="294"/>
      <c r="G2" s="294"/>
      <c r="H2" s="294"/>
      <c r="I2" s="294"/>
      <c r="J2" s="294"/>
      <c r="K2" s="295"/>
      <c r="L2" s="285"/>
      <c r="M2" s="286"/>
    </row>
    <row r="3" spans="1:253">
      <c r="B3" s="291"/>
      <c r="C3" s="292"/>
      <c r="D3" s="296"/>
      <c r="E3" s="297"/>
      <c r="F3" s="297"/>
      <c r="G3" s="297"/>
      <c r="H3" s="297"/>
      <c r="I3" s="297"/>
      <c r="J3" s="297"/>
      <c r="K3" s="298"/>
      <c r="L3" s="287"/>
      <c r="M3" s="288"/>
    </row>
    <row r="4" spans="1:253" ht="24.6" customHeight="1">
      <c r="B4" s="267" t="s">
        <v>1</v>
      </c>
      <c r="C4" s="268"/>
      <c r="D4" s="268"/>
      <c r="E4" s="268"/>
      <c r="F4" s="268"/>
      <c r="G4" s="268"/>
      <c r="H4" s="268"/>
      <c r="I4" s="268"/>
      <c r="J4" s="268"/>
      <c r="K4" s="268"/>
      <c r="L4" s="268"/>
      <c r="M4" s="269"/>
      <c r="IS4" s="14" t="b">
        <v>1</v>
      </c>
    </row>
    <row r="5" spans="1:253" s="20" customFormat="1" ht="57">
      <c r="A5" s="32"/>
      <c r="B5" s="85" t="s">
        <v>2</v>
      </c>
      <c r="C5" s="76"/>
      <c r="D5" s="76" t="s">
        <v>3</v>
      </c>
      <c r="E5" s="324"/>
      <c r="F5" s="324"/>
      <c r="G5" s="75" t="s">
        <v>4</v>
      </c>
      <c r="H5" s="323"/>
      <c r="I5" s="323"/>
      <c r="J5" s="323"/>
      <c r="K5" s="77" t="s">
        <v>5</v>
      </c>
      <c r="L5" s="325"/>
      <c r="M5" s="326"/>
      <c r="N5" s="33"/>
      <c r="O5" s="33"/>
      <c r="P5" s="33"/>
      <c r="Q5" s="33"/>
      <c r="R5" s="33"/>
      <c r="IS5" s="20" t="b">
        <v>1</v>
      </c>
    </row>
    <row r="6" spans="1:253" ht="24.6" customHeight="1">
      <c r="B6" s="267" t="s">
        <v>6</v>
      </c>
      <c r="C6" s="268"/>
      <c r="D6" s="268"/>
      <c r="E6" s="268"/>
      <c r="F6" s="268"/>
      <c r="G6" s="268"/>
      <c r="H6" s="268"/>
      <c r="I6" s="268"/>
      <c r="J6" s="268"/>
      <c r="K6" s="268"/>
      <c r="L6" s="268"/>
      <c r="M6" s="269"/>
    </row>
    <row r="7" spans="1:253" s="19" customFormat="1">
      <c r="A7" s="16"/>
      <c r="B7" s="332" t="s">
        <v>7</v>
      </c>
      <c r="C7" s="333"/>
      <c r="D7" s="15" t="s">
        <v>8</v>
      </c>
      <c r="E7" s="15" t="s">
        <v>9</v>
      </c>
      <c r="F7" s="15" t="s">
        <v>10</v>
      </c>
      <c r="G7" s="20"/>
      <c r="H7" s="20"/>
      <c r="I7" s="15"/>
      <c r="M7" s="88"/>
      <c r="N7" s="17"/>
      <c r="O7" s="18"/>
      <c r="P7" s="18"/>
      <c r="Q7" s="18"/>
      <c r="R7" s="18"/>
    </row>
    <row r="8" spans="1:253" s="19" customFormat="1">
      <c r="A8" s="16"/>
      <c r="B8" s="332"/>
      <c r="C8" s="333"/>
      <c r="D8" s="14"/>
      <c r="E8" s="14"/>
      <c r="F8" s="14"/>
      <c r="G8" s="89"/>
      <c r="H8" s="89"/>
      <c r="I8" s="14"/>
      <c r="J8" s="90"/>
      <c r="K8" s="90"/>
      <c r="L8" s="90"/>
      <c r="M8" s="91"/>
      <c r="N8" s="17"/>
      <c r="O8" s="18"/>
      <c r="P8" s="18"/>
      <c r="Q8" s="18"/>
      <c r="R8" s="18"/>
    </row>
    <row r="9" spans="1:253" s="19" customFormat="1" ht="7.15" customHeight="1">
      <c r="A9" s="16"/>
      <c r="B9" s="86"/>
      <c r="C9" s="87"/>
      <c r="D9" s="14"/>
      <c r="E9" s="14"/>
      <c r="F9" s="14"/>
      <c r="G9" s="89"/>
      <c r="H9" s="89"/>
      <c r="I9" s="14"/>
      <c r="J9" s="90"/>
      <c r="K9" s="90"/>
      <c r="L9" s="90"/>
      <c r="M9" s="91"/>
      <c r="N9" s="17"/>
      <c r="O9" s="18"/>
      <c r="P9" s="18"/>
      <c r="Q9" s="18"/>
      <c r="R9" s="18"/>
    </row>
    <row r="10" spans="1:253" s="19" customFormat="1" ht="24.6" customHeight="1">
      <c r="A10" s="16"/>
      <c r="B10" s="267" t="s">
        <v>11</v>
      </c>
      <c r="C10" s="268"/>
      <c r="D10" s="268"/>
      <c r="E10" s="268"/>
      <c r="F10" s="268"/>
      <c r="G10" s="268"/>
      <c r="H10" s="92"/>
      <c r="I10" s="268" t="s">
        <v>12</v>
      </c>
      <c r="J10" s="268"/>
      <c r="K10" s="268"/>
      <c r="L10" s="268"/>
      <c r="M10" s="269"/>
      <c r="N10" s="17"/>
      <c r="O10" s="18"/>
      <c r="P10" s="18"/>
      <c r="Q10" s="18"/>
      <c r="R10" s="18"/>
    </row>
    <row r="11" spans="1:253" ht="59.45" customHeight="1">
      <c r="B11" s="327" t="s">
        <v>13</v>
      </c>
      <c r="C11" s="328"/>
      <c r="D11" s="80"/>
      <c r="E11" s="79" t="s">
        <v>14</v>
      </c>
      <c r="F11" s="80"/>
      <c r="G11" s="81" t="s">
        <v>15</v>
      </c>
      <c r="H11" s="93"/>
      <c r="I11" s="307" t="s">
        <v>16</v>
      </c>
      <c r="J11" s="307"/>
      <c r="K11" s="246" t="s">
        <v>17</v>
      </c>
      <c r="L11" s="247" t="s">
        <v>18</v>
      </c>
      <c r="M11" s="248" t="s">
        <v>19</v>
      </c>
    </row>
    <row r="12" spans="1:253" ht="22.9" customHeight="1">
      <c r="B12" s="329" t="s">
        <v>20</v>
      </c>
      <c r="C12" s="330"/>
      <c r="D12" s="83"/>
      <c r="E12" s="82" t="s">
        <v>21</v>
      </c>
      <c r="F12" s="83"/>
      <c r="G12" s="83" t="s">
        <v>22</v>
      </c>
      <c r="H12" s="19"/>
      <c r="I12" s="307"/>
      <c r="J12" s="307"/>
      <c r="K12" s="308">
        <f>+Implementación!F66+Rollback!K66</f>
        <v>0</v>
      </c>
      <c r="L12" s="308">
        <f>+Implementación!F65+Rollback!F66</f>
        <v>0</v>
      </c>
      <c r="M12" s="309">
        <f>+Implementación!F63+Rollback!F63</f>
        <v>0</v>
      </c>
      <c r="IS12" s="14" t="b">
        <v>0</v>
      </c>
    </row>
    <row r="13" spans="1:253" ht="24" customHeight="1">
      <c r="B13" s="310" t="s">
        <v>23</v>
      </c>
      <c r="C13" s="311"/>
      <c r="D13" s="83"/>
      <c r="E13" s="82" t="s">
        <v>24</v>
      </c>
      <c r="F13" s="83"/>
      <c r="G13" s="83" t="s">
        <v>25</v>
      </c>
      <c r="H13" s="19"/>
      <c r="I13" s="307"/>
      <c r="J13" s="307"/>
      <c r="K13" s="308"/>
      <c r="L13" s="308"/>
      <c r="M13" s="309"/>
    </row>
    <row r="14" spans="1:253" ht="19.149999999999999" customHeight="1">
      <c r="B14" s="310" t="s">
        <v>26</v>
      </c>
      <c r="C14" s="311"/>
      <c r="D14" s="331"/>
      <c r="E14" s="331"/>
      <c r="F14" s="331"/>
      <c r="G14" s="331"/>
      <c r="H14" s="19"/>
      <c r="I14" s="307"/>
      <c r="J14" s="307"/>
      <c r="K14" s="308"/>
      <c r="L14" s="308"/>
      <c r="M14" s="309"/>
    </row>
    <row r="15" spans="1:253" ht="37.9" customHeight="1">
      <c r="B15" s="94"/>
      <c r="C15" s="19"/>
      <c r="D15" s="95"/>
      <c r="F15" s="95"/>
      <c r="G15" s="19"/>
      <c r="H15" s="19"/>
      <c r="M15" s="96"/>
    </row>
    <row r="16" spans="1:253" ht="24.6" customHeight="1">
      <c r="B16" s="277" t="s">
        <v>27</v>
      </c>
      <c r="C16" s="258"/>
      <c r="D16" s="258"/>
      <c r="E16" s="258" t="s">
        <v>28</v>
      </c>
      <c r="F16" s="258"/>
      <c r="G16" s="258"/>
      <c r="I16" s="268" t="s">
        <v>29</v>
      </c>
      <c r="J16" s="268"/>
      <c r="K16" s="268"/>
      <c r="L16" s="258" t="s">
        <v>30</v>
      </c>
      <c r="M16" s="269"/>
      <c r="IS16" s="14" t="b">
        <v>0</v>
      </c>
    </row>
    <row r="17" spans="2:13" ht="27.75" customHeight="1">
      <c r="B17" s="312" t="s">
        <v>31</v>
      </c>
      <c r="C17" s="261" t="s">
        <v>32</v>
      </c>
      <c r="D17" s="260" t="s">
        <v>33</v>
      </c>
      <c r="E17" s="259" t="str">
        <f>Matriz!F18</f>
        <v>BAJO</v>
      </c>
      <c r="F17" s="259"/>
      <c r="G17" s="259"/>
      <c r="I17" s="21" t="s">
        <v>34</v>
      </c>
      <c r="J17" s="241"/>
      <c r="K17" s="242"/>
      <c r="L17" s="303">
        <f>+Implementación!F64+Rollback!F64</f>
        <v>0</v>
      </c>
      <c r="M17" s="304"/>
    </row>
    <row r="18" spans="2:13" ht="27" customHeight="1">
      <c r="B18" s="312"/>
      <c r="C18" s="261"/>
      <c r="D18" s="260"/>
      <c r="E18" s="259"/>
      <c r="F18" s="259"/>
      <c r="G18" s="259"/>
      <c r="I18" s="21" t="s">
        <v>35</v>
      </c>
      <c r="J18" s="321">
        <f>Implementación!J11+Implementación!F64+M12</f>
        <v>0</v>
      </c>
      <c r="K18" s="322"/>
      <c r="L18" s="305"/>
      <c r="M18" s="306"/>
    </row>
    <row r="19" spans="2:13" ht="28.15" customHeight="1">
      <c r="B19" s="97"/>
      <c r="G19" s="98"/>
      <c r="H19" s="98"/>
      <c r="I19" s="15"/>
      <c r="J19" s="20"/>
      <c r="K19" s="15"/>
      <c r="L19" s="15"/>
      <c r="M19" s="99"/>
    </row>
    <row r="20" spans="2:13" ht="24.6" customHeight="1">
      <c r="B20" s="267" t="s">
        <v>36</v>
      </c>
      <c r="C20" s="268"/>
      <c r="D20" s="268"/>
      <c r="E20" s="268"/>
      <c r="F20" s="268"/>
      <c r="G20" s="268"/>
      <c r="H20" s="268"/>
      <c r="I20" s="268"/>
      <c r="J20" s="268"/>
      <c r="K20" s="268"/>
      <c r="L20" s="268"/>
      <c r="M20" s="269"/>
    </row>
    <row r="21" spans="2:13">
      <c r="B21" s="299"/>
      <c r="C21" s="300"/>
      <c r="D21" s="300"/>
      <c r="E21" s="300"/>
      <c r="F21" s="300"/>
      <c r="G21" s="300"/>
      <c r="H21" s="300"/>
      <c r="I21" s="300"/>
      <c r="J21" s="300"/>
      <c r="K21" s="300"/>
      <c r="L21" s="300"/>
      <c r="M21" s="301"/>
    </row>
    <row r="22" spans="2:13" ht="48" customHeight="1">
      <c r="B22" s="302"/>
      <c r="C22" s="300"/>
      <c r="D22" s="300"/>
      <c r="E22" s="300"/>
      <c r="F22" s="300"/>
      <c r="G22" s="300"/>
      <c r="H22" s="300"/>
      <c r="I22" s="300"/>
      <c r="J22" s="300"/>
      <c r="K22" s="300"/>
      <c r="L22" s="300"/>
      <c r="M22" s="301"/>
    </row>
    <row r="23" spans="2:13" ht="24.6" customHeight="1">
      <c r="B23" s="267" t="s">
        <v>37</v>
      </c>
      <c r="C23" s="268"/>
      <c r="D23" s="268"/>
      <c r="E23" s="268"/>
      <c r="F23" s="268"/>
      <c r="G23" s="268"/>
      <c r="H23" s="268"/>
      <c r="I23" s="268"/>
      <c r="J23" s="268"/>
      <c r="K23" s="268"/>
      <c r="L23" s="268"/>
      <c r="M23" s="269"/>
    </row>
    <row r="24" spans="2:13">
      <c r="B24" s="313"/>
      <c r="C24" s="273"/>
      <c r="D24" s="273"/>
      <c r="E24" s="273"/>
      <c r="F24" s="273"/>
      <c r="G24" s="273"/>
      <c r="H24" s="273"/>
      <c r="I24" s="273"/>
      <c r="J24" s="273"/>
      <c r="K24" s="273"/>
      <c r="L24" s="273"/>
      <c r="M24" s="314"/>
    </row>
    <row r="25" spans="2:13">
      <c r="B25" s="313"/>
      <c r="C25" s="273"/>
      <c r="D25" s="273"/>
      <c r="E25" s="273"/>
      <c r="F25" s="273"/>
      <c r="G25" s="273"/>
      <c r="H25" s="273"/>
      <c r="I25" s="273"/>
      <c r="J25" s="273"/>
      <c r="K25" s="273"/>
      <c r="L25" s="273"/>
      <c r="M25" s="314"/>
    </row>
    <row r="26" spans="2:13" ht="24.6" customHeight="1">
      <c r="B26" s="267" t="s">
        <v>38</v>
      </c>
      <c r="C26" s="268"/>
      <c r="D26" s="268"/>
      <c r="E26" s="268"/>
      <c r="F26" s="268"/>
      <c r="G26" s="268"/>
      <c r="H26" s="268"/>
      <c r="I26" s="268"/>
      <c r="J26" s="268"/>
      <c r="K26" s="268"/>
      <c r="L26" s="268"/>
      <c r="M26" s="269"/>
    </row>
    <row r="27" spans="2:13">
      <c r="B27" s="264"/>
      <c r="C27" s="265"/>
      <c r="D27" s="265"/>
      <c r="E27" s="265"/>
      <c r="F27" s="265"/>
      <c r="G27" s="265"/>
      <c r="H27" s="265"/>
      <c r="I27" s="265"/>
      <c r="J27" s="265"/>
      <c r="K27" s="265"/>
      <c r="L27" s="265"/>
      <c r="M27" s="266"/>
    </row>
    <row r="28" spans="2:13">
      <c r="B28" s="264"/>
      <c r="C28" s="265"/>
      <c r="D28" s="265"/>
      <c r="E28" s="265"/>
      <c r="F28" s="265"/>
      <c r="G28" s="265"/>
      <c r="H28" s="265"/>
      <c r="I28" s="265"/>
      <c r="J28" s="265"/>
      <c r="K28" s="265"/>
      <c r="L28" s="265"/>
      <c r="M28" s="266"/>
    </row>
    <row r="29" spans="2:13" ht="24.6" customHeight="1">
      <c r="B29" s="267" t="s">
        <v>39</v>
      </c>
      <c r="C29" s="268"/>
      <c r="D29" s="268"/>
      <c r="E29" s="268"/>
      <c r="F29" s="268"/>
      <c r="G29" s="268"/>
      <c r="H29" s="268"/>
      <c r="I29" s="268"/>
      <c r="J29" s="268"/>
      <c r="K29" s="268"/>
      <c r="L29" s="268"/>
      <c r="M29" s="269"/>
    </row>
    <row r="30" spans="2:13">
      <c r="B30" s="277" t="s">
        <v>40</v>
      </c>
      <c r="C30" s="258"/>
      <c r="D30" s="258"/>
      <c r="E30" s="318" t="s">
        <v>41</v>
      </c>
      <c r="F30" s="319"/>
      <c r="G30" s="319"/>
      <c r="H30" s="319"/>
      <c r="I30" s="319"/>
      <c r="J30" s="319"/>
      <c r="K30" s="319"/>
      <c r="L30" s="319"/>
      <c r="M30" s="320"/>
    </row>
    <row r="31" spans="2:13">
      <c r="B31" s="252"/>
      <c r="C31" s="253"/>
      <c r="D31" s="253"/>
      <c r="E31" s="256"/>
      <c r="F31" s="256"/>
      <c r="G31" s="256"/>
      <c r="H31" s="256"/>
      <c r="I31" s="256"/>
      <c r="J31" s="256"/>
      <c r="K31" s="256"/>
      <c r="L31" s="256"/>
      <c r="M31" s="257"/>
    </row>
    <row r="32" spans="2:13">
      <c r="B32" s="254"/>
      <c r="C32" s="255"/>
      <c r="D32" s="255"/>
      <c r="E32" s="262"/>
      <c r="F32" s="262"/>
      <c r="G32" s="262"/>
      <c r="H32" s="262"/>
      <c r="I32" s="262"/>
      <c r="J32" s="262"/>
      <c r="K32" s="262"/>
      <c r="L32" s="262"/>
      <c r="M32" s="263"/>
    </row>
    <row r="33" spans="2:253" ht="13.5" customHeight="1">
      <c r="B33" s="254"/>
      <c r="C33" s="255"/>
      <c r="D33" s="255"/>
      <c r="E33" s="274"/>
      <c r="F33" s="274"/>
      <c r="G33" s="274"/>
      <c r="H33" s="274"/>
      <c r="I33" s="274"/>
      <c r="J33" s="274"/>
      <c r="K33" s="274"/>
      <c r="L33" s="274"/>
      <c r="M33" s="275"/>
    </row>
    <row r="34" spans="2:253">
      <c r="B34" s="100"/>
      <c r="C34" s="101"/>
      <c r="D34" s="101"/>
      <c r="E34" s="101"/>
      <c r="F34" s="102"/>
      <c r="G34" s="103"/>
      <c r="H34" s="103"/>
      <c r="I34" s="101"/>
      <c r="M34" s="104"/>
    </row>
    <row r="35" spans="2:253" ht="24.6" customHeight="1">
      <c r="B35" s="277" t="s">
        <v>42</v>
      </c>
      <c r="C35" s="258"/>
      <c r="D35" s="258"/>
      <c r="E35" s="258"/>
      <c r="F35" s="258"/>
      <c r="G35" s="258"/>
      <c r="I35" s="258" t="s">
        <v>43</v>
      </c>
      <c r="J35" s="258"/>
      <c r="K35" s="258"/>
      <c r="L35" s="258"/>
      <c r="M35" s="276"/>
    </row>
    <row r="36" spans="2:253" ht="39" customHeight="1">
      <c r="B36" s="278" t="s">
        <v>44</v>
      </c>
      <c r="C36" s="279"/>
      <c r="D36" s="279"/>
      <c r="E36" s="279"/>
      <c r="F36" s="279"/>
      <c r="G36" s="279"/>
      <c r="I36" s="280" t="s">
        <v>45</v>
      </c>
      <c r="J36" s="281"/>
      <c r="K36" s="281"/>
      <c r="L36" s="281"/>
      <c r="M36" s="282"/>
    </row>
    <row r="37" spans="2:253" ht="7.15" customHeight="1">
      <c r="B37" s="105"/>
      <c r="C37" s="98"/>
      <c r="D37" s="98"/>
      <c r="E37" s="98"/>
      <c r="J37" s="98"/>
      <c r="K37" s="98"/>
      <c r="L37" s="98"/>
      <c r="M37" s="106"/>
    </row>
    <row r="38" spans="2:253" ht="24.6" customHeight="1">
      <c r="B38" s="267" t="s">
        <v>46</v>
      </c>
      <c r="C38" s="268"/>
      <c r="D38" s="268"/>
      <c r="E38" s="268"/>
      <c r="F38" s="268"/>
      <c r="G38" s="268"/>
      <c r="H38" s="268"/>
      <c r="I38" s="268"/>
      <c r="J38" s="268"/>
      <c r="K38" s="268"/>
      <c r="L38" s="268"/>
      <c r="M38" s="269"/>
    </row>
    <row r="39" spans="2:253">
      <c r="B39" s="249" t="s">
        <v>47</v>
      </c>
      <c r="C39" s="89"/>
      <c r="F39" s="78"/>
      <c r="G39" s="250" t="s">
        <v>48</v>
      </c>
      <c r="H39" s="89"/>
      <c r="M39" s="96"/>
      <c r="IS39" s="14" t="b">
        <v>0</v>
      </c>
    </row>
    <row r="40" spans="2:253">
      <c r="B40" s="107" t="s">
        <v>49</v>
      </c>
      <c r="C40" s="89"/>
      <c r="D40" s="283"/>
      <c r="E40" s="283"/>
      <c r="F40" s="284"/>
      <c r="G40" s="23" t="s">
        <v>49</v>
      </c>
      <c r="H40" s="89"/>
      <c r="I40" s="283"/>
      <c r="J40" s="283"/>
      <c r="K40" s="283"/>
      <c r="L40" s="283"/>
      <c r="M40" s="96"/>
    </row>
    <row r="41" spans="2:253">
      <c r="B41" s="107" t="s">
        <v>50</v>
      </c>
      <c r="C41" s="89"/>
      <c r="D41" s="271"/>
      <c r="E41" s="271"/>
      <c r="F41" s="272"/>
      <c r="G41" s="23" t="s">
        <v>50</v>
      </c>
      <c r="H41" s="89"/>
      <c r="I41" s="271"/>
      <c r="J41" s="271"/>
      <c r="K41" s="271"/>
      <c r="L41" s="271"/>
      <c r="M41" s="96"/>
    </row>
    <row r="42" spans="2:253">
      <c r="B42" s="107" t="s">
        <v>51</v>
      </c>
      <c r="C42" s="89"/>
      <c r="D42" s="270"/>
      <c r="E42" s="271"/>
      <c r="F42" s="272"/>
      <c r="G42" s="23" t="s">
        <v>51</v>
      </c>
      <c r="H42" s="89"/>
      <c r="I42" s="270"/>
      <c r="J42" s="271"/>
      <c r="K42" s="271"/>
      <c r="L42" s="271"/>
      <c r="M42" s="96"/>
    </row>
    <row r="43" spans="2:253">
      <c r="B43" s="107" t="s">
        <v>52</v>
      </c>
      <c r="C43" s="89"/>
      <c r="D43" s="271"/>
      <c r="E43" s="271"/>
      <c r="F43" s="272"/>
      <c r="G43" s="23" t="s">
        <v>52</v>
      </c>
      <c r="H43" s="89"/>
      <c r="I43" s="271"/>
      <c r="J43" s="271"/>
      <c r="K43" s="271"/>
      <c r="L43" s="271"/>
      <c r="M43" s="96"/>
    </row>
    <row r="44" spans="2:253">
      <c r="B44" s="108"/>
      <c r="C44" s="24"/>
      <c r="D44" s="25"/>
      <c r="E44" s="26"/>
      <c r="F44" s="27"/>
      <c r="G44" s="28"/>
      <c r="H44" s="24"/>
      <c r="I44" s="22"/>
      <c r="J44" s="22"/>
      <c r="K44" s="22"/>
      <c r="L44" s="22"/>
      <c r="M44" s="109"/>
    </row>
    <row r="45" spans="2:253">
      <c r="B45" s="110" t="s">
        <v>53</v>
      </c>
      <c r="C45" s="29"/>
      <c r="D45" s="30"/>
      <c r="E45" s="30"/>
      <c r="F45" s="31"/>
      <c r="G45" s="89"/>
      <c r="H45" s="89"/>
      <c r="M45" s="96"/>
      <c r="IS45" s="14" t="b">
        <v>0</v>
      </c>
    </row>
    <row r="46" spans="2:253">
      <c r="B46" s="107" t="s">
        <v>49</v>
      </c>
      <c r="C46" s="89"/>
      <c r="D46" s="283"/>
      <c r="E46" s="283"/>
      <c r="F46" s="284"/>
      <c r="G46" s="89"/>
      <c r="H46" s="89"/>
      <c r="I46" s="273"/>
      <c r="J46" s="273"/>
      <c r="K46" s="273"/>
      <c r="L46" s="273"/>
      <c r="M46" s="96"/>
    </row>
    <row r="47" spans="2:253">
      <c r="B47" s="107" t="s">
        <v>50</v>
      </c>
      <c r="C47" s="89"/>
      <c r="D47" s="271"/>
      <c r="E47" s="271"/>
      <c r="F47" s="272"/>
      <c r="G47" s="89"/>
      <c r="H47" s="89"/>
      <c r="I47" s="84"/>
      <c r="J47" s="84"/>
      <c r="K47" s="84"/>
      <c r="L47" s="84"/>
      <c r="M47" s="96"/>
    </row>
    <row r="48" spans="2:253">
      <c r="B48" s="107" t="s">
        <v>51</v>
      </c>
      <c r="C48" s="89"/>
      <c r="D48" s="270"/>
      <c r="E48" s="271"/>
      <c r="F48" s="272"/>
      <c r="G48" s="89"/>
      <c r="H48" s="89"/>
      <c r="I48" s="273"/>
      <c r="J48" s="273"/>
      <c r="K48" s="273"/>
      <c r="L48" s="273"/>
      <c r="M48" s="96"/>
    </row>
    <row r="49" spans="1:13" ht="15" thickBot="1">
      <c r="B49" s="111" t="s">
        <v>52</v>
      </c>
      <c r="C49" s="112"/>
      <c r="D49" s="315"/>
      <c r="E49" s="315"/>
      <c r="F49" s="316"/>
      <c r="G49" s="112"/>
      <c r="H49" s="112"/>
      <c r="I49" s="317"/>
      <c r="J49" s="317"/>
      <c r="K49" s="317"/>
      <c r="L49" s="317"/>
      <c r="M49" s="113"/>
    </row>
    <row r="50" spans="1:13" s="17" customFormat="1">
      <c r="A50" s="18"/>
    </row>
    <row r="51" spans="1:13" s="17" customFormat="1">
      <c r="A51" s="18"/>
    </row>
    <row r="52" spans="1:13" s="17" customFormat="1">
      <c r="A52" s="18"/>
    </row>
    <row r="53" spans="1:13" s="17" customFormat="1">
      <c r="A53" s="18"/>
    </row>
    <row r="54" spans="1:13" s="17" customFormat="1">
      <c r="A54" s="18"/>
    </row>
    <row r="55" spans="1:13" s="17" customFormat="1">
      <c r="A55" s="18"/>
    </row>
    <row r="56" spans="1:13" s="17" customFormat="1">
      <c r="A56" s="18"/>
    </row>
    <row r="57" spans="1:13" s="17" customFormat="1">
      <c r="A57" s="18"/>
    </row>
    <row r="58" spans="1:13" s="17" customFormat="1">
      <c r="A58" s="18"/>
    </row>
    <row r="59" spans="1:13" s="17" customFormat="1">
      <c r="A59" s="18"/>
    </row>
    <row r="60" spans="1:13" s="17" customFormat="1">
      <c r="A60" s="18"/>
    </row>
    <row r="61" spans="1:13" s="17" customFormat="1">
      <c r="A61" s="18"/>
    </row>
    <row r="62" spans="1:13" s="17" customFormat="1">
      <c r="A62" s="18"/>
    </row>
    <row r="63" spans="1:13" s="17" customFormat="1">
      <c r="A63" s="18"/>
    </row>
    <row r="64" spans="1:13" s="17" customFormat="1">
      <c r="A64" s="18"/>
    </row>
    <row r="65" spans="1:1" s="17" customFormat="1">
      <c r="A65" s="18"/>
    </row>
    <row r="66" spans="1:1" s="17" customFormat="1">
      <c r="A66" s="18"/>
    </row>
    <row r="67" spans="1:1" s="17" customFormat="1">
      <c r="A67" s="18"/>
    </row>
    <row r="68" spans="1:1" s="17" customFormat="1">
      <c r="A68" s="18"/>
    </row>
    <row r="69" spans="1:1">
      <c r="A69" s="19"/>
    </row>
    <row r="70" spans="1:1">
      <c r="A70" s="19"/>
    </row>
    <row r="71" spans="1:1">
      <c r="A71" s="19"/>
    </row>
    <row r="72" spans="1:1">
      <c r="A72" s="19"/>
    </row>
    <row r="73" spans="1:1">
      <c r="A73" s="19"/>
    </row>
    <row r="74" spans="1:1">
      <c r="A74" s="19"/>
    </row>
    <row r="75" spans="1:1">
      <c r="A75" s="19"/>
    </row>
    <row r="76" spans="1:1">
      <c r="A76" s="19"/>
    </row>
    <row r="77" spans="1:1">
      <c r="A77" s="19"/>
    </row>
    <row r="78" spans="1:1">
      <c r="A78" s="19"/>
    </row>
    <row r="79" spans="1:1">
      <c r="A79" s="19"/>
    </row>
    <row r="80" spans="1:1">
      <c r="A80" s="19"/>
    </row>
    <row r="81" spans="1:1">
      <c r="A81" s="19"/>
    </row>
    <row r="82" spans="1:1">
      <c r="A82" s="19"/>
    </row>
    <row r="83" spans="1:1">
      <c r="A83" s="19"/>
    </row>
    <row r="84" spans="1:1">
      <c r="A84" s="19"/>
    </row>
    <row r="85" spans="1:1">
      <c r="A85" s="19"/>
    </row>
    <row r="86" spans="1:1">
      <c r="A86" s="19"/>
    </row>
    <row r="87" spans="1:1">
      <c r="A87" s="19"/>
    </row>
    <row r="88" spans="1:1">
      <c r="A88" s="19"/>
    </row>
    <row r="89" spans="1:1">
      <c r="A89" s="19"/>
    </row>
    <row r="90" spans="1:1">
      <c r="A90" s="19"/>
    </row>
    <row r="91" spans="1:1">
      <c r="A91" s="19"/>
    </row>
    <row r="92" spans="1:1"/>
    <row r="93" spans="1:1"/>
    <row r="94" spans="1:1"/>
    <row r="95" spans="1:1"/>
    <row r="96" spans="1:1"/>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sheetData>
  <mergeCells count="65">
    <mergeCell ref="H5:J5"/>
    <mergeCell ref="E5:F5"/>
    <mergeCell ref="I16:K16"/>
    <mergeCell ref="I10:M10"/>
    <mergeCell ref="B10:G10"/>
    <mergeCell ref="L16:M16"/>
    <mergeCell ref="L5:M5"/>
    <mergeCell ref="B11:C11"/>
    <mergeCell ref="B12:C12"/>
    <mergeCell ref="D14:G14"/>
    <mergeCell ref="B7:C8"/>
    <mergeCell ref="B13:C13"/>
    <mergeCell ref="D49:F49"/>
    <mergeCell ref="I49:L49"/>
    <mergeCell ref="B6:M6"/>
    <mergeCell ref="I40:L40"/>
    <mergeCell ref="I42:L42"/>
    <mergeCell ref="D42:F42"/>
    <mergeCell ref="B30:D30"/>
    <mergeCell ref="E30:M30"/>
    <mergeCell ref="B23:M23"/>
    <mergeCell ref="D41:F41"/>
    <mergeCell ref="I41:L41"/>
    <mergeCell ref="D47:F47"/>
    <mergeCell ref="D43:F43"/>
    <mergeCell ref="D40:F40"/>
    <mergeCell ref="I43:L43"/>
    <mergeCell ref="J18:K18"/>
    <mergeCell ref="L2:M3"/>
    <mergeCell ref="B4:M4"/>
    <mergeCell ref="B2:C3"/>
    <mergeCell ref="D2:K3"/>
    <mergeCell ref="B26:M26"/>
    <mergeCell ref="B20:M20"/>
    <mergeCell ref="B21:M22"/>
    <mergeCell ref="L17:M18"/>
    <mergeCell ref="I11:J14"/>
    <mergeCell ref="K12:K14"/>
    <mergeCell ref="L12:L14"/>
    <mergeCell ref="M12:M14"/>
    <mergeCell ref="B14:C14"/>
    <mergeCell ref="B17:B18"/>
    <mergeCell ref="B16:D16"/>
    <mergeCell ref="B24:M25"/>
    <mergeCell ref="D48:F48"/>
    <mergeCell ref="I48:L48"/>
    <mergeCell ref="I46:L46"/>
    <mergeCell ref="B38:M38"/>
    <mergeCell ref="E33:M33"/>
    <mergeCell ref="B33:D33"/>
    <mergeCell ref="I35:M35"/>
    <mergeCell ref="B35:G35"/>
    <mergeCell ref="B36:G36"/>
    <mergeCell ref="I36:M36"/>
    <mergeCell ref="D46:F46"/>
    <mergeCell ref="B31:D31"/>
    <mergeCell ref="B32:D32"/>
    <mergeCell ref="E31:M31"/>
    <mergeCell ref="E16:G16"/>
    <mergeCell ref="E17:G18"/>
    <mergeCell ref="D17:D18"/>
    <mergeCell ref="C17:C18"/>
    <mergeCell ref="E32:M32"/>
    <mergeCell ref="B27:M28"/>
    <mergeCell ref="B29:M29"/>
  </mergeCells>
  <phoneticPr fontId="5" type="noConversion"/>
  <conditionalFormatting sqref="E17 I19">
    <cfRule type="cellIs" dxfId="7" priority="3" operator="equal">
      <formula>"ALTO"</formula>
    </cfRule>
    <cfRule type="cellIs" dxfId="6" priority="4" operator="equal">
      <formula>"MEDIO"</formula>
    </cfRule>
    <cfRule type="cellIs" dxfId="5" priority="5" operator="equal">
      <formula>"BAJO"</formula>
    </cfRule>
  </conditionalFormatting>
  <dataValidations xWindow="1154" yWindow="356" count="37">
    <dataValidation allowBlank="1" showInputMessage="1" showErrorMessage="1" promptTitle="Descripción" prompt="Utilice este campo cuando el cambio requiera órdenes de transporte para cumplir sus etapas de construcción" sqref="G34:H34" xr:uid="{00000000-0002-0000-0000-000000000000}"/>
    <dataValidation allowBlank="1" showInputMessage="1" showErrorMessage="1" promptTitle="Descripción Campo Obligtorio (*)" prompt="Este número identifica la petición y es asignado por el Gestor de Cambios. " sqref="K5" xr:uid="{00000000-0002-0000-0000-000001000000}"/>
    <dataValidation allowBlank="1" showInputMessage="1" showErrorMessage="1" promptTitle="Descripción" prompt="La solicitud debe ser diligenciada por el Líder Funcional y el Líder Técnico, se podrán apoyar en el usuario para hacer esto." sqref="G45:H45 C39" xr:uid="{00000000-0002-0000-0000-000002000000}"/>
    <dataValidation allowBlank="1" showInputMessage="1" showErrorMessage="1" promptTitle="Descripción" prompt="Utlice la hoja MATRIZ DE IMPACTO para llenar este cam´po" sqref="G19:H19" xr:uid="{00000000-0002-0000-0000-000003000000}"/>
    <dataValidation allowBlank="1" showInputMessage="1" showErrorMessage="1" promptTitle="Descripción: (Campo Opcional)" prompt="Incluir número de Ticket de Incidente generado por Mesa de Ayuda" sqref="G5:J5" xr:uid="{00000000-0002-0000-0000-000005000000}"/>
    <dataValidation allowBlank="1" showInputMessage="1" showErrorMessage="1" promptTitle="Descripción" prompt="La solicitud debe ser diligenciada por el Ejecutante del cambio." sqref="C45" xr:uid="{00000000-0002-0000-0000-000006000000}"/>
    <dataValidation allowBlank="1" showInputMessage="1" showErrorMessage="1" promptTitle="Descripción" prompt="Utilice éste campo cuando el cambio que usted está realizando genere indisponibilidad. " sqref="I11" xr:uid="{00000000-0002-0000-0000-000008000000}"/>
    <dataValidation allowBlank="1" showInputMessage="1" showErrorMessage="1" promptTitle="Campo Requerido (*)" prompt="Realice un breve comentario de la actividad a realizar en el cambio." sqref="B20:M20" xr:uid="{00000000-0002-0000-0000-00000A000000}"/>
    <dataValidation allowBlank="1" showInputMessage="1" showErrorMessage="1" prompt="En Justificación- De a conocer por qué se debe realizar el cambio y en beneficios el para qué se realiza el cambio (Campo Requerido)" sqref="C23:M23 B23:B24" xr:uid="{00000000-0002-0000-0000-00000B000000}"/>
    <dataValidation allowBlank="1" showInputMessage="1" showErrorMessage="1" prompt="Cuando el ambiente Producción no diligenciar la hoja de Paso a Producción._x000a_" sqref="B7" xr:uid="{00000000-0002-0000-0000-00000D000000}"/>
    <dataValidation allowBlank="1" showInputMessage="1" showErrorMessage="1" promptTitle="Descripción Campo Requerido (*)" prompt="Fecha y hora de radicación de solicitud" sqref="C5" xr:uid="{00000000-0002-0000-0000-00000E000000}"/>
    <dataValidation allowBlank="1" showInputMessage="1" showErrorMessage="1" prompt="Campo Requerido (*)" sqref="B38:M38 I16 L16:M16" xr:uid="{00000000-0002-0000-0000-00000F000000}"/>
    <dataValidation allowBlank="1" showInputMessage="1" showErrorMessage="1" promptTitle="Descripciòn Campo Requerido (*)" prompt="Campo Requerido (*)" sqref="B10:H10" xr:uid="{00000000-0002-0000-0000-000010000000}"/>
    <dataValidation allowBlank="1" showInputMessage="1" showErrorMessage="1" promptTitle="Descripción Campo Requerido (*)" prompt="Seleccione el tipo de elemento principalmente implicado en el cambio" sqref="B6:M6" xr:uid="{00000000-0002-0000-0000-000011000000}"/>
    <dataValidation allowBlank="1" showInputMessage="1" showErrorMessage="1" promptTitle="Descripción (Campo Requerido)" prompt="La solicitud debe ser diligenciada por el Líder Técnico." sqref="G39:H39" xr:uid="{00000000-0002-0000-0000-000012000000}"/>
    <dataValidation allowBlank="1" showInputMessage="1" showErrorMessage="1" promptTitle="Descripción (Campo Opcional)" prompt="Coloque el responsable de ejecutar el cambio. " sqref="B45" xr:uid="{00000000-0002-0000-0000-000013000000}"/>
    <dataValidation allowBlank="1" showInputMessage="1" showErrorMessage="1" promptTitle="Campo Opcional (*)" prompt="Detalle el impacto del cambio en otros sistemas de información o módulos" sqref="B29:M29" xr:uid="{00000000-0002-0000-0000-000014000000}"/>
    <dataValidation allowBlank="1" showInputMessage="1" showErrorMessage="1" promptTitle="Decripción Campo Requerido (*)" prompt="Seleccione el tipo de cambio " sqref="B16:D16" xr:uid="{00000000-0002-0000-0000-000015000000}"/>
    <dataValidation allowBlank="1" showInputMessage="1" showErrorMessage="1" promptTitle="Campo Opcional (Op)" prompt="La solicitud debe ser diligenciada por el Líder Funcional y el Líder Técnico, se podrán apoyar en el usuario para hacer esto." sqref="B39" xr:uid="{00000000-0002-0000-0000-000016000000}"/>
    <dataValidation allowBlank="1" showInputMessage="1" showErrorMessage="1" promptTitle="Campo Requerido (*)" prompt="Formato Fecha y Hora: 12/02/2016; 14:30 " sqref="I18" xr:uid="{00000000-0002-0000-0000-000017000000}"/>
    <dataValidation allowBlank="1" showInputMessage="1" showErrorMessage="1" promptTitle="Campo Opcional (Op)" prompt="Seleccione este campo si se requiere" sqref="B36:B37 C37:E37" xr:uid="{00000000-0002-0000-0000-000018000000}"/>
    <dataValidation allowBlank="1" showInputMessage="1" showErrorMessage="1" promptTitle="Campo Requerido (*)" prompt="Formato Fecha y Hora: 12/02/2016; 14:30 _x000a__x000a_Nota: En casos de cambios Normales esta fecha debe ser posterior al CAB de dicha semana." sqref="I17" xr:uid="{00000000-0002-0000-0000-000019000000}"/>
    <dataValidation allowBlank="1" showInputMessage="1" showErrorMessage="1" promptTitle="Descripción Campo Requerido (*)" prompt="Este campo es automático y alimentado por la hoja MATRIZ DE IMPACTO." sqref="E16" xr:uid="{00000000-0002-0000-0000-00001A000000}"/>
    <dataValidation allowBlank="1" showInputMessage="1" showErrorMessage="1" prompt="Este ítem es alimentado de las indisponibilidades en la hoja de implementación y roll back (Campo Requerido) (*)" sqref="I10" xr:uid="{00000000-0002-0000-0000-00001B000000}"/>
    <dataValidation allowBlank="1" showInputMessage="1" showErrorMessage="1" promptTitle="Campo Requerido (*)" prompt="Formato Fecha y Hora: 12/02/2016_x000a__x000a_Nota: En casos de cambios Normales esta fecha debe ser posterior al CAB de dicha semana." sqref="J17" xr:uid="{00000000-0002-0000-0000-00001C000000}"/>
    <dataValidation allowBlank="1" showInputMessage="1" showErrorMessage="1" promptTitle="Campo Automatico" prompt="Campo Automatico" sqref="J18" xr:uid="{00000000-0002-0000-0000-00001D000000}"/>
    <dataValidation allowBlank="1" showInputMessage="1" showErrorMessage="1" promptTitle="Campo Requerido" prompt="Campo Requerido" sqref="K17" xr:uid="{00000000-0002-0000-0000-00001E000000}"/>
    <dataValidation allowBlank="1" showInputMessage="1" showErrorMessage="1" promptTitle="Descripción Campo Requerido (*)" prompt="Fecha de radicación de solicitud" sqref="B5" xr:uid="{00000000-0002-0000-0000-00001F000000}"/>
    <dataValidation showInputMessage="1" showErrorMessage="1" promptTitle="Descripción" prompt="Formato 12:00 Pm" sqref="D5" xr:uid="{00000000-0002-0000-0000-000020000000}"/>
    <dataValidation showInputMessage="1" showErrorMessage="1" promptTitle="Descripción" prompt="Campo Requerido" sqref="E5:F5" xr:uid="{00000000-0002-0000-0000-000021000000}"/>
    <dataValidation allowBlank="1" showInputMessage="1" showErrorMessage="1" promptTitle="Opcional" prompt="Permite medir el tiempo en que no se este realizando actividad (casos en que la actividad se realiza en diferentes dìas)" sqref="M11" xr:uid="{00000000-0002-0000-0000-000025000000}"/>
    <dataValidation allowBlank="1" showInputMessage="1" showErrorMessage="1" prompt="De a conocer los riesgos que se pueden presentar en la implementación del cambio. (Campo Requerido)" sqref="B26:M28" xr:uid="{12C181C5-A037-44D2-B822-8A3EE0C7094B}"/>
    <dataValidation allowBlank="1" showInputMessage="1" showErrorMessage="1" promptTitle="Descripcion:" prompt="En este campo se debe incluir la fecha en la que se realiza la solicitud_x000a_" sqref="J19" xr:uid="{00000000-0002-0000-0000-000004000000}"/>
    <dataValidation allowBlank="1" showInputMessage="1" showErrorMessage="1" promptTitle="Obligatorio" prompt="Son actividades periodicas en donde se conoce impacto, involucrados, actividades y condiciones._x000a__x000a_Nota: Las actividades deben estar incluido en el listado de cambios estandares ya definido." sqref="B17 B19" xr:uid="{00000000-0002-0000-0000-000022000000}"/>
    <dataValidation allowBlank="1" showInputMessage="1" showErrorMessage="1" promptTitle="Campo requerido" prompt="Son cambios en los que es necesario resolver un problema que está provocando una interrupción o deterioro grave del servicio" sqref="D17 D19" xr:uid="{00000000-0002-0000-0000-000023000000}"/>
    <dataValidation allowBlank="1" showInputMessage="1" showErrorMessage="1" promptTitle="Campo Requerido" prompt="Estos cambios requieren una gama completa de evaluaciones y autorizaciones para garantizar la finalización, precisión y las menos interrupciones posibles en el centro de datos. " sqref="C17 C19" xr:uid="{00000000-0002-0000-0000-000024000000}"/>
    <dataValidation allowBlank="1" showInputMessage="1" showErrorMessage="1" promptTitle="Descripción" prompt="Utilice éste campo cuando requiera actualizar la documentación" sqref="J37:M37 I36" xr:uid="{FB537E40-8C67-4341-BB95-7EAA6F51BE51}"/>
  </dataValidations>
  <printOptions horizontalCentered="1"/>
  <pageMargins left="0.78740157480314965" right="0.78740157480314965" top="0.70866141732283472" bottom="1.0629921259842521" header="0" footer="0"/>
  <pageSetup scale="4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18" r:id="rId4" name="Check Box 94">
              <controlPr locked="0" defaultSize="0" autoFill="0" autoLine="0" autoPict="0">
                <anchor moveWithCells="1">
                  <from>
                    <xdr:col>3</xdr:col>
                    <xdr:colOff>209550</xdr:colOff>
                    <xdr:row>11</xdr:row>
                    <xdr:rowOff>19050</xdr:rowOff>
                  </from>
                  <to>
                    <xdr:col>3</xdr:col>
                    <xdr:colOff>514350</xdr:colOff>
                    <xdr:row>11</xdr:row>
                    <xdr:rowOff>247650</xdr:rowOff>
                  </to>
                </anchor>
              </controlPr>
            </control>
          </mc:Choice>
        </mc:AlternateContent>
        <mc:AlternateContent xmlns:mc="http://schemas.openxmlformats.org/markup-compatibility/2006">
          <mc:Choice Requires="x14">
            <control shapeId="1126" r:id="rId5" name="Check Box 102">
              <controlPr defaultSize="0" autoFill="0" autoLine="0" autoPict="0">
                <anchor moveWithCells="1">
                  <from>
                    <xdr:col>6</xdr:col>
                    <xdr:colOff>1162050</xdr:colOff>
                    <xdr:row>10</xdr:row>
                    <xdr:rowOff>161925</xdr:rowOff>
                  </from>
                  <to>
                    <xdr:col>6</xdr:col>
                    <xdr:colOff>1524000</xdr:colOff>
                    <xdr:row>10</xdr:row>
                    <xdr:rowOff>428625</xdr:rowOff>
                  </to>
                </anchor>
              </controlPr>
            </control>
          </mc:Choice>
        </mc:AlternateContent>
        <mc:AlternateContent xmlns:mc="http://schemas.openxmlformats.org/markup-compatibility/2006">
          <mc:Choice Requires="x14">
            <control shapeId="1134" r:id="rId6" name="Check Box 110">
              <controlPr defaultSize="0" autoFill="0" autoLine="0" autoPict="0">
                <anchor moveWithCells="1">
                  <from>
                    <xdr:col>5</xdr:col>
                    <xdr:colOff>200025</xdr:colOff>
                    <xdr:row>11</xdr:row>
                    <xdr:rowOff>9525</xdr:rowOff>
                  </from>
                  <to>
                    <xdr:col>5</xdr:col>
                    <xdr:colOff>504825</xdr:colOff>
                    <xdr:row>11</xdr:row>
                    <xdr:rowOff>247650</xdr:rowOff>
                  </to>
                </anchor>
              </controlPr>
            </control>
          </mc:Choice>
        </mc:AlternateContent>
        <mc:AlternateContent xmlns:mc="http://schemas.openxmlformats.org/markup-compatibility/2006">
          <mc:Choice Requires="x14">
            <control shapeId="1162" r:id="rId7" name="Check Box 138">
              <controlPr defaultSize="0" autoFill="0" autoLine="0" autoPict="0">
                <anchor moveWithCells="1">
                  <from>
                    <xdr:col>5</xdr:col>
                    <xdr:colOff>180975</xdr:colOff>
                    <xdr:row>10</xdr:row>
                    <xdr:rowOff>85725</xdr:rowOff>
                  </from>
                  <to>
                    <xdr:col>5</xdr:col>
                    <xdr:colOff>485775</xdr:colOff>
                    <xdr:row>10</xdr:row>
                    <xdr:rowOff>361950</xdr:rowOff>
                  </to>
                </anchor>
              </controlPr>
            </control>
          </mc:Choice>
        </mc:AlternateContent>
        <mc:AlternateContent xmlns:mc="http://schemas.openxmlformats.org/markup-compatibility/2006">
          <mc:Choice Requires="x14">
            <control shapeId="1256" r:id="rId8" name="Check Box 232">
              <controlPr locked="0" defaultSize="0" autoFill="0" autoLine="0" autoPict="0">
                <anchor moveWithCells="1">
                  <from>
                    <xdr:col>3</xdr:col>
                    <xdr:colOff>209550</xdr:colOff>
                    <xdr:row>10</xdr:row>
                    <xdr:rowOff>152400</xdr:rowOff>
                  </from>
                  <to>
                    <xdr:col>3</xdr:col>
                    <xdr:colOff>514350</xdr:colOff>
                    <xdr:row>10</xdr:row>
                    <xdr:rowOff>409575</xdr:rowOff>
                  </to>
                </anchor>
              </controlPr>
            </control>
          </mc:Choice>
        </mc:AlternateContent>
        <mc:AlternateContent xmlns:mc="http://schemas.openxmlformats.org/markup-compatibility/2006">
          <mc:Choice Requires="x14">
            <control shapeId="1261" r:id="rId9" name="Check Box 237">
              <controlPr defaultSize="0" autoFill="0" autoLine="0" autoPict="0">
                <anchor moveWithCells="1">
                  <from>
                    <xdr:col>3</xdr:col>
                    <xdr:colOff>895350</xdr:colOff>
                    <xdr:row>35</xdr:row>
                    <xdr:rowOff>47625</xdr:rowOff>
                  </from>
                  <to>
                    <xdr:col>4</xdr:col>
                    <xdr:colOff>123825</xdr:colOff>
                    <xdr:row>36</xdr:row>
                    <xdr:rowOff>0</xdr:rowOff>
                  </to>
                </anchor>
              </controlPr>
            </control>
          </mc:Choice>
        </mc:AlternateContent>
        <mc:AlternateContent xmlns:mc="http://schemas.openxmlformats.org/markup-compatibility/2006">
          <mc:Choice Requires="x14">
            <control shapeId="1262" r:id="rId10" name="Check Box 238">
              <controlPr defaultSize="0" autoFill="0" autoLine="0" autoPict="0">
                <anchor moveWithCells="1">
                  <from>
                    <xdr:col>5</xdr:col>
                    <xdr:colOff>238125</xdr:colOff>
                    <xdr:row>35</xdr:row>
                    <xdr:rowOff>47625</xdr:rowOff>
                  </from>
                  <to>
                    <xdr:col>5</xdr:col>
                    <xdr:colOff>542925</xdr:colOff>
                    <xdr:row>36</xdr:row>
                    <xdr:rowOff>9525</xdr:rowOff>
                  </to>
                </anchor>
              </controlPr>
            </control>
          </mc:Choice>
        </mc:AlternateContent>
        <mc:AlternateContent xmlns:mc="http://schemas.openxmlformats.org/markup-compatibility/2006">
          <mc:Choice Requires="x14">
            <control shapeId="1281" r:id="rId11" name="Check Box 257">
              <controlPr defaultSize="0" autoFill="0" autoLine="0" autoPict="0">
                <anchor moveWithCells="1">
                  <from>
                    <xdr:col>10</xdr:col>
                    <xdr:colOff>704850</xdr:colOff>
                    <xdr:row>35</xdr:row>
                    <xdr:rowOff>152400</xdr:rowOff>
                  </from>
                  <to>
                    <xdr:col>10</xdr:col>
                    <xdr:colOff>1009650</xdr:colOff>
                    <xdr:row>35</xdr:row>
                    <xdr:rowOff>390525</xdr:rowOff>
                  </to>
                </anchor>
              </controlPr>
            </control>
          </mc:Choice>
        </mc:AlternateContent>
        <mc:AlternateContent xmlns:mc="http://schemas.openxmlformats.org/markup-compatibility/2006">
          <mc:Choice Requires="x14">
            <control shapeId="1285" r:id="rId12" name="Check Box 261">
              <controlPr defaultSize="0" autoFill="0" autoLine="0" autoPict="0">
                <anchor moveWithCells="1">
                  <from>
                    <xdr:col>9</xdr:col>
                    <xdr:colOff>171450</xdr:colOff>
                    <xdr:row>11</xdr:row>
                    <xdr:rowOff>180975</xdr:rowOff>
                  </from>
                  <to>
                    <xdr:col>9</xdr:col>
                    <xdr:colOff>476250</xdr:colOff>
                    <xdr:row>12</xdr:row>
                    <xdr:rowOff>114300</xdr:rowOff>
                  </to>
                </anchor>
              </controlPr>
            </control>
          </mc:Choice>
        </mc:AlternateContent>
        <mc:AlternateContent xmlns:mc="http://schemas.openxmlformats.org/markup-compatibility/2006">
          <mc:Choice Requires="x14">
            <control shapeId="1295" r:id="rId13" name="Check Box 271">
              <controlPr locked="0" defaultSize="0" autoFill="0" autoLine="0" autoPict="0">
                <anchor moveWithCells="1">
                  <from>
                    <xdr:col>3</xdr:col>
                    <xdr:colOff>419100</xdr:colOff>
                    <xdr:row>6</xdr:row>
                    <xdr:rowOff>133350</xdr:rowOff>
                  </from>
                  <to>
                    <xdr:col>3</xdr:col>
                    <xdr:colOff>733425</xdr:colOff>
                    <xdr:row>8</xdr:row>
                    <xdr:rowOff>28575</xdr:rowOff>
                  </to>
                </anchor>
              </controlPr>
            </control>
          </mc:Choice>
        </mc:AlternateContent>
        <mc:AlternateContent xmlns:mc="http://schemas.openxmlformats.org/markup-compatibility/2006">
          <mc:Choice Requires="x14">
            <control shapeId="1296" r:id="rId14" name="Check Box 272">
              <controlPr locked="0" defaultSize="0" autoFill="0" autoLine="0" autoPict="0">
                <anchor moveWithCells="1">
                  <from>
                    <xdr:col>5</xdr:col>
                    <xdr:colOff>438150</xdr:colOff>
                    <xdr:row>6</xdr:row>
                    <xdr:rowOff>133350</xdr:rowOff>
                  </from>
                  <to>
                    <xdr:col>5</xdr:col>
                    <xdr:colOff>742950</xdr:colOff>
                    <xdr:row>8</xdr:row>
                    <xdr:rowOff>19050</xdr:rowOff>
                  </to>
                </anchor>
              </controlPr>
            </control>
          </mc:Choice>
        </mc:AlternateContent>
        <mc:AlternateContent xmlns:mc="http://schemas.openxmlformats.org/markup-compatibility/2006">
          <mc:Choice Requires="x14">
            <control shapeId="1320" r:id="rId15" name="Check Box 296">
              <controlPr locked="0" defaultSize="0" autoFill="0" autoLine="0" autoPict="0">
                <anchor moveWithCells="1">
                  <from>
                    <xdr:col>3</xdr:col>
                    <xdr:colOff>219075</xdr:colOff>
                    <xdr:row>11</xdr:row>
                    <xdr:rowOff>323850</xdr:rowOff>
                  </from>
                  <to>
                    <xdr:col>3</xdr:col>
                    <xdr:colOff>533400</xdr:colOff>
                    <xdr:row>12</xdr:row>
                    <xdr:rowOff>247650</xdr:rowOff>
                  </to>
                </anchor>
              </controlPr>
            </control>
          </mc:Choice>
        </mc:AlternateContent>
        <mc:AlternateContent xmlns:mc="http://schemas.openxmlformats.org/markup-compatibility/2006">
          <mc:Choice Requires="x14">
            <control shapeId="1315" r:id="rId16" name="Check Box 291">
              <controlPr defaultSize="0" autoFill="0" autoLine="0" autoPict="0">
                <anchor moveWithCells="1">
                  <from>
                    <xdr:col>5</xdr:col>
                    <xdr:colOff>200025</xdr:colOff>
                    <xdr:row>12</xdr:row>
                    <xdr:rowOff>19050</xdr:rowOff>
                  </from>
                  <to>
                    <xdr:col>5</xdr:col>
                    <xdr:colOff>514350</xdr:colOff>
                    <xdr:row>12</xdr:row>
                    <xdr:rowOff>266700</xdr:rowOff>
                  </to>
                </anchor>
              </controlPr>
            </control>
          </mc:Choice>
        </mc:AlternateContent>
        <mc:AlternateContent xmlns:mc="http://schemas.openxmlformats.org/markup-compatibility/2006">
          <mc:Choice Requires="x14">
            <control shapeId="1308" r:id="rId17" name="Check Box 284">
              <controlPr defaultSize="0" autoFill="0" autoLine="0" autoPict="0">
                <anchor moveWithCells="1">
                  <from>
                    <xdr:col>11</xdr:col>
                    <xdr:colOff>209550</xdr:colOff>
                    <xdr:row>35</xdr:row>
                    <xdr:rowOff>133350</xdr:rowOff>
                  </from>
                  <to>
                    <xdr:col>11</xdr:col>
                    <xdr:colOff>514350</xdr:colOff>
                    <xdr:row>35</xdr:row>
                    <xdr:rowOff>381000</xdr:rowOff>
                  </to>
                </anchor>
              </controlPr>
            </control>
          </mc:Choice>
        </mc:AlternateContent>
        <mc:AlternateContent xmlns:mc="http://schemas.openxmlformats.org/markup-compatibility/2006">
          <mc:Choice Requires="x14">
            <control shapeId="1325" r:id="rId18" name="Check Box 301">
              <controlPr defaultSize="0" autoFill="0" autoLine="0" autoPict="0">
                <anchor moveWithCells="1">
                  <from>
                    <xdr:col>6</xdr:col>
                    <xdr:colOff>561975</xdr:colOff>
                    <xdr:row>12</xdr:row>
                    <xdr:rowOff>38100</xdr:rowOff>
                  </from>
                  <to>
                    <xdr:col>6</xdr:col>
                    <xdr:colOff>933450</xdr:colOff>
                    <xdr:row>13</xdr:row>
                    <xdr:rowOff>19050</xdr:rowOff>
                  </to>
                </anchor>
              </controlPr>
            </control>
          </mc:Choice>
        </mc:AlternateContent>
        <mc:AlternateContent xmlns:mc="http://schemas.openxmlformats.org/markup-compatibility/2006">
          <mc:Choice Requires="x14">
            <control shapeId="1330" r:id="rId19" name="Check Box 306">
              <controlPr locked="0" defaultSize="0" autoFill="0" autoLine="0" autoPict="0">
                <anchor moveWithCells="1">
                  <from>
                    <xdr:col>1</xdr:col>
                    <xdr:colOff>666750</xdr:colOff>
                    <xdr:row>16</xdr:row>
                    <xdr:rowOff>247650</xdr:rowOff>
                  </from>
                  <to>
                    <xdr:col>1</xdr:col>
                    <xdr:colOff>971550</xdr:colOff>
                    <xdr:row>17</xdr:row>
                    <xdr:rowOff>104775</xdr:rowOff>
                  </to>
                </anchor>
              </controlPr>
            </control>
          </mc:Choice>
        </mc:AlternateContent>
        <mc:AlternateContent xmlns:mc="http://schemas.openxmlformats.org/markup-compatibility/2006">
          <mc:Choice Requires="x14">
            <control shapeId="1332" r:id="rId20" name="Check Box 308">
              <controlPr locked="0" defaultSize="0" autoFill="0" autoLine="0" autoPict="0">
                <anchor moveWithCells="1">
                  <from>
                    <xdr:col>2</xdr:col>
                    <xdr:colOff>409575</xdr:colOff>
                    <xdr:row>16</xdr:row>
                    <xdr:rowOff>257175</xdr:rowOff>
                  </from>
                  <to>
                    <xdr:col>2</xdr:col>
                    <xdr:colOff>714375</xdr:colOff>
                    <xdr:row>17</xdr:row>
                    <xdr:rowOff>114300</xdr:rowOff>
                  </to>
                </anchor>
              </controlPr>
            </control>
          </mc:Choice>
        </mc:AlternateContent>
        <mc:AlternateContent xmlns:mc="http://schemas.openxmlformats.org/markup-compatibility/2006">
          <mc:Choice Requires="x14">
            <control shapeId="1334" r:id="rId21" name="Check Box 310">
              <controlPr locked="0" defaultSize="0" autoFill="0" autoLine="0" autoPict="0">
                <anchor moveWithCells="1">
                  <from>
                    <xdr:col>3</xdr:col>
                    <xdr:colOff>457200</xdr:colOff>
                    <xdr:row>16</xdr:row>
                    <xdr:rowOff>266700</xdr:rowOff>
                  </from>
                  <to>
                    <xdr:col>3</xdr:col>
                    <xdr:colOff>762000</xdr:colOff>
                    <xdr:row>17</xdr:row>
                    <xdr:rowOff>123825</xdr:rowOff>
                  </to>
                </anchor>
              </controlPr>
            </control>
          </mc:Choice>
        </mc:AlternateContent>
        <mc:AlternateContent xmlns:mc="http://schemas.openxmlformats.org/markup-compatibility/2006">
          <mc:Choice Requires="x14">
            <control shapeId="1335" r:id="rId22" name="Check Box 311">
              <controlPr locked="0" defaultSize="0" autoFill="0" autoLine="0" autoPict="0">
                <anchor moveWithCells="1">
                  <from>
                    <xdr:col>4</xdr:col>
                    <xdr:colOff>438150</xdr:colOff>
                    <xdr:row>6</xdr:row>
                    <xdr:rowOff>123825</xdr:rowOff>
                  </from>
                  <to>
                    <xdr:col>4</xdr:col>
                    <xdr:colOff>742950</xdr:colOff>
                    <xdr:row>8</xdr:row>
                    <xdr:rowOff>9525</xdr:rowOff>
                  </to>
                </anchor>
              </controlPr>
            </control>
          </mc:Choice>
        </mc:AlternateContent>
        <mc:AlternateContent xmlns:mc="http://schemas.openxmlformats.org/markup-compatibility/2006">
          <mc:Choice Requires="x14">
            <control shapeId="1336" r:id="rId23" name="Check Box 312">
              <controlPr defaultSize="0" autoFill="0" autoLine="0" autoPict="0">
                <anchor moveWithCells="1">
                  <from>
                    <xdr:col>8</xdr:col>
                    <xdr:colOff>1266825</xdr:colOff>
                    <xdr:row>11</xdr:row>
                    <xdr:rowOff>209550</xdr:rowOff>
                  </from>
                  <to>
                    <xdr:col>8</xdr:col>
                    <xdr:colOff>1571625</xdr:colOff>
                    <xdr:row>12</xdr:row>
                    <xdr:rowOff>142875</xdr:rowOff>
                  </to>
                </anchor>
              </controlPr>
            </control>
          </mc:Choice>
        </mc:AlternateContent>
        <mc:AlternateContent xmlns:mc="http://schemas.openxmlformats.org/markup-compatibility/2006">
          <mc:Choice Requires="x14">
            <control shapeId="1337" r:id="rId24" name="Check Box 102">
              <controlPr defaultSize="0" autoFill="0" autoLine="0" autoPict="0">
                <anchor moveWithCells="1">
                  <from>
                    <xdr:col>6</xdr:col>
                    <xdr:colOff>1171575</xdr:colOff>
                    <xdr:row>11</xdr:row>
                    <xdr:rowOff>0</xdr:rowOff>
                  </from>
                  <to>
                    <xdr:col>6</xdr:col>
                    <xdr:colOff>1533525</xdr:colOff>
                    <xdr:row>11</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154" yWindow="356" count="1">
        <x14:dataValidation type="list" allowBlank="1" showInputMessage="1" showErrorMessage="1" xr:uid="{00000000-0002-0000-0000-000026000000}">
          <x14:formula1>
            <xm:f>Matriz!$D$28:$D$41</xm:f>
          </x14:formula1>
          <xm:sqref>B31:D33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499984740745262"/>
  </sheetPr>
  <dimension ref="A1:F8"/>
  <sheetViews>
    <sheetView workbookViewId="0">
      <selection activeCell="E1" sqref="E1"/>
    </sheetView>
  </sheetViews>
  <sheetFormatPr defaultColWidth="19.7109375" defaultRowHeight="12.75"/>
  <cols>
    <col min="3" max="3" width="33.140625" customWidth="1"/>
  </cols>
  <sheetData>
    <row r="1" spans="1:6">
      <c r="A1" s="3">
        <f>'RFC '!J17</f>
        <v>0</v>
      </c>
      <c r="B1" s="5">
        <f>'RFC '!K17</f>
        <v>0</v>
      </c>
      <c r="C1" s="6">
        <f>B1</f>
        <v>0</v>
      </c>
      <c r="D1" t="s">
        <v>54</v>
      </c>
      <c r="E1">
        <f>'RFC '!L17</f>
        <v>0</v>
      </c>
    </row>
    <row r="2" spans="1:6">
      <c r="A2" s="2">
        <f>+A1+C1/1440+F3</f>
        <v>0</v>
      </c>
      <c r="B2" s="4">
        <f>E1/1440+B1</f>
        <v>0</v>
      </c>
      <c r="C2" s="6">
        <f>B2</f>
        <v>0</v>
      </c>
    </row>
    <row r="3" spans="1:6">
      <c r="C3" s="1" t="s">
        <v>55</v>
      </c>
      <c r="F3">
        <f>ABS(C2)</f>
        <v>0</v>
      </c>
    </row>
    <row r="6" spans="1:6">
      <c r="A6" s="7"/>
    </row>
    <row r="7" spans="1:6">
      <c r="B7" s="6"/>
    </row>
    <row r="8" spans="1:6">
      <c r="B8" s="6"/>
    </row>
  </sheetData>
  <dataValidations count="3">
    <dataValidation allowBlank="1" showInputMessage="1" showErrorMessage="1" promptTitle="Campo Requerido" prompt="Campo Requerido" sqref="B1" xr:uid="{00000000-0002-0000-0100-000000000000}"/>
    <dataValidation allowBlank="1" showInputMessage="1" showErrorMessage="1" promptTitle="Campo Automatico" prompt="Campo Automatico" sqref="A2:B2" xr:uid="{00000000-0002-0000-0100-000001000000}"/>
    <dataValidation allowBlank="1" showInputMessage="1" showErrorMessage="1" promptTitle="Campo Requerido (*)" prompt="Formato Fecha y Hora: 12/02/2016_x000a__x000a_Nota: En casos de cambios Normales esta fecha debe ser posterior al CAB de dicha semana." sqref="A1" xr:uid="{00000000-0002-0000-0100-000002000000}"/>
  </dataValidation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P86"/>
  <sheetViews>
    <sheetView showGridLines="0" zoomScale="70" zoomScaleNormal="70" zoomScaleSheetLayoutView="80" workbookViewId="0">
      <selection activeCell="N16" sqref="N16"/>
    </sheetView>
  </sheetViews>
  <sheetFormatPr defaultColWidth="11.42578125" defaultRowHeight="14.25"/>
  <cols>
    <col min="1" max="1" width="4.140625" style="14" customWidth="1"/>
    <col min="2" max="2" width="9" style="14" customWidth="1"/>
    <col min="3" max="3" width="12.7109375" style="14" customWidth="1"/>
    <col min="4" max="4" width="13.28515625" style="14" customWidth="1"/>
    <col min="5" max="5" width="23.140625" style="14" customWidth="1"/>
    <col min="6" max="6" width="35.7109375" style="14" customWidth="1"/>
    <col min="7" max="7" width="17.7109375" style="14" customWidth="1"/>
    <col min="8" max="8" width="14.28515625" style="14" bestFit="1" customWidth="1"/>
    <col min="9" max="9" width="17.28515625" style="20" bestFit="1" customWidth="1"/>
    <col min="10" max="11" width="19.42578125" style="84" bestFit="1" customWidth="1"/>
    <col min="12" max="13" width="13.7109375" style="15" bestFit="1" customWidth="1"/>
    <col min="14" max="15" width="24.28515625" style="20" customWidth="1"/>
    <col min="16" max="16" width="10.7109375" style="20" bestFit="1" customWidth="1"/>
    <col min="17" max="16384" width="11.42578125" style="14"/>
  </cols>
  <sheetData>
    <row r="1" spans="2:16" ht="15" thickBot="1"/>
    <row r="2" spans="2:16" ht="12.75" customHeight="1">
      <c r="B2" s="205"/>
      <c r="C2" s="206"/>
      <c r="D2" s="206"/>
      <c r="E2" s="207"/>
      <c r="F2" s="343" t="s">
        <v>56</v>
      </c>
      <c r="G2" s="344"/>
      <c r="H2" s="344"/>
      <c r="I2" s="344"/>
      <c r="J2" s="344"/>
      <c r="K2" s="344"/>
      <c r="L2" s="344"/>
      <c r="M2" s="344"/>
      <c r="N2" s="345"/>
      <c r="O2" s="211"/>
      <c r="P2" s="212"/>
    </row>
    <row r="3" spans="2:16" ht="13.9" customHeight="1">
      <c r="B3" s="97"/>
      <c r="E3" s="96"/>
      <c r="F3" s="346"/>
      <c r="G3" s="347"/>
      <c r="H3" s="347"/>
      <c r="I3" s="347"/>
      <c r="J3" s="347"/>
      <c r="K3" s="347"/>
      <c r="L3" s="347"/>
      <c r="M3" s="347"/>
      <c r="N3" s="348"/>
      <c r="O3" s="213"/>
      <c r="P3" s="214"/>
    </row>
    <row r="4" spans="2:16" ht="27" customHeight="1">
      <c r="B4" s="97"/>
      <c r="E4" s="96"/>
      <c r="F4" s="346"/>
      <c r="G4" s="347"/>
      <c r="H4" s="347"/>
      <c r="I4" s="347"/>
      <c r="J4" s="347"/>
      <c r="K4" s="347"/>
      <c r="L4" s="347"/>
      <c r="M4" s="347"/>
      <c r="N4" s="348"/>
      <c r="O4" s="213"/>
      <c r="P4" s="214"/>
    </row>
    <row r="5" spans="2:16" ht="22.15" customHeight="1" thickBot="1">
      <c r="B5" s="97"/>
      <c r="E5" s="96"/>
      <c r="F5" s="346"/>
      <c r="G5" s="349"/>
      <c r="H5" s="349"/>
      <c r="I5" s="349"/>
      <c r="J5" s="349"/>
      <c r="K5" s="349"/>
      <c r="L5" s="349"/>
      <c r="M5" s="349"/>
      <c r="N5" s="350"/>
      <c r="O5" s="215"/>
      <c r="P5" s="216"/>
    </row>
    <row r="6" spans="2:16" ht="16.899999999999999" customHeight="1">
      <c r="B6" s="359" t="s">
        <v>57</v>
      </c>
      <c r="C6" s="360"/>
      <c r="D6" s="360"/>
      <c r="E6" s="360"/>
      <c r="F6" s="218">
        <f>+Matriz!C6</f>
        <v>0</v>
      </c>
      <c r="G6" s="351" t="s">
        <v>58</v>
      </c>
      <c r="H6" s="351"/>
      <c r="I6" s="351"/>
      <c r="J6" s="352"/>
      <c r="K6" s="363">
        <f>'RFC '!B21</f>
        <v>0</v>
      </c>
      <c r="L6" s="364"/>
      <c r="M6" s="364"/>
      <c r="N6" s="364"/>
      <c r="O6" s="364"/>
      <c r="P6" s="365"/>
    </row>
    <row r="7" spans="2:16" ht="16.899999999999999" customHeight="1">
      <c r="B7" s="357" t="s">
        <v>59</v>
      </c>
      <c r="C7" s="358"/>
      <c r="D7" s="358"/>
      <c r="E7" s="358"/>
      <c r="F7" s="219">
        <f>+'RFC '!C5</f>
        <v>0</v>
      </c>
      <c r="G7" s="353"/>
      <c r="H7" s="353"/>
      <c r="I7" s="353"/>
      <c r="J7" s="354"/>
      <c r="K7" s="366"/>
      <c r="L7" s="367"/>
      <c r="M7" s="367"/>
      <c r="N7" s="367"/>
      <c r="O7" s="367"/>
      <c r="P7" s="368"/>
    </row>
    <row r="8" spans="2:16" ht="15" thickBot="1">
      <c r="B8" s="361" t="s">
        <v>60</v>
      </c>
      <c r="C8" s="362"/>
      <c r="D8" s="362"/>
      <c r="E8" s="362"/>
      <c r="F8" s="220">
        <f>+'RFC '!I40</f>
        <v>0</v>
      </c>
      <c r="G8" s="355"/>
      <c r="H8" s="355"/>
      <c r="I8" s="355"/>
      <c r="J8" s="356"/>
      <c r="K8" s="369"/>
      <c r="L8" s="370"/>
      <c r="M8" s="370"/>
      <c r="N8" s="370"/>
      <c r="O8" s="370"/>
      <c r="P8" s="371"/>
    </row>
    <row r="9" spans="2:16" ht="15" thickBot="1">
      <c r="B9" s="8"/>
      <c r="C9" s="8"/>
      <c r="D9" s="8"/>
      <c r="E9" s="8"/>
      <c r="F9" s="8"/>
      <c r="G9" s="8"/>
      <c r="H9" s="8"/>
      <c r="I9" s="151"/>
      <c r="J9" s="9"/>
      <c r="K9" s="9"/>
      <c r="L9" s="116"/>
      <c r="M9" s="116"/>
    </row>
    <row r="10" spans="2:16" s="15" customFormat="1" ht="72" thickBot="1">
      <c r="B10" s="175" t="s">
        <v>61</v>
      </c>
      <c r="C10" s="176" t="s">
        <v>62</v>
      </c>
      <c r="D10" s="176" t="s">
        <v>63</v>
      </c>
      <c r="E10" s="114" t="s">
        <v>64</v>
      </c>
      <c r="F10" s="176" t="s">
        <v>65</v>
      </c>
      <c r="G10" s="176" t="s">
        <v>66</v>
      </c>
      <c r="H10" s="177" t="s">
        <v>67</v>
      </c>
      <c r="I10" s="243" t="s">
        <v>68</v>
      </c>
      <c r="J10" s="244" t="s">
        <v>69</v>
      </c>
      <c r="K10" s="244" t="s">
        <v>70</v>
      </c>
      <c r="L10" s="244" t="s">
        <v>71</v>
      </c>
      <c r="M10" s="245" t="s">
        <v>72</v>
      </c>
      <c r="N10" s="180" t="s">
        <v>73</v>
      </c>
      <c r="O10" s="114" t="s">
        <v>74</v>
      </c>
      <c r="P10" s="115" t="s">
        <v>75</v>
      </c>
    </row>
    <row r="11" spans="2:16" ht="13.15" customHeight="1">
      <c r="B11" s="35">
        <v>1</v>
      </c>
      <c r="C11" s="149"/>
      <c r="D11" s="149"/>
      <c r="E11" s="149"/>
      <c r="F11" s="235"/>
      <c r="G11" s="182"/>
      <c r="H11" s="189"/>
      <c r="I11" s="189"/>
      <c r="J11" s="194">
        <f>'RFC '!J17+'RFC '!K17</f>
        <v>0</v>
      </c>
      <c r="K11" s="194">
        <f>J11+(H11/1440)</f>
        <v>0</v>
      </c>
      <c r="L11" s="167" t="str">
        <f>IF(H11="","",IF(I11="",H11,IF(AND(H11=_xlfn.MAXIFS($H$11:$H$222,$I$11:$I$222,I11),COUNTIFS($H$11:H11,H11,$I$11:I11,I11)=1),H11,"")))</f>
        <v/>
      </c>
      <c r="M11" s="167" t="str">
        <f>IF(H11="","",IF(I11="","SECUENCIAL",IF(AND(H11=_xlfn.MAXIFS(H:H,I:I,I11),COUNTIFS($H$11:H11,H11,$I$11:I11,I11)=1),"SECUENCIAL","PARALELO")))</f>
        <v/>
      </c>
      <c r="N11" s="189"/>
      <c r="O11" s="189">
        <v>0</v>
      </c>
      <c r="P11" s="170">
        <v>0</v>
      </c>
    </row>
    <row r="12" spans="2:16">
      <c r="B12" s="36">
        <f>B11+1</f>
        <v>2</v>
      </c>
      <c r="C12" s="148"/>
      <c r="D12" s="148"/>
      <c r="E12" s="148"/>
      <c r="F12" s="201"/>
      <c r="G12" s="183"/>
      <c r="H12" s="190"/>
      <c r="I12" s="191"/>
      <c r="J12" s="195" t="str">
        <f>IF(H12="","",IF(I12="",MAX($K$11:K11),IF(I12=I11,J11,MAX($K$11:K11))))</f>
        <v/>
      </c>
      <c r="K12" s="195" t="str">
        <f>IF(H12="","",J12+(H12/1440))</f>
        <v/>
      </c>
      <c r="L12" s="159" t="str">
        <f>IF(H12="","",IF(I12="",H12,IF(AND(H12=_xlfn.MAXIFS($H$11:$H$222,$I$11:$I$222,I12),COUNTIFS($H$11:H12,H12,$I$11:I12,I12)=1),H12,"")))</f>
        <v/>
      </c>
      <c r="M12" s="159" t="str">
        <f>IF(H12="","",IF(I12="","SECUENCIAL",IF(AND(H12=_xlfn.MAXIFS(H:H,I:I,I12),COUNTIFS($H$11:H12,H12,$I$11:I12,I12)=1),"SECUENCIAL","PARALELO")))</f>
        <v/>
      </c>
      <c r="N12" s="191"/>
      <c r="O12" s="191">
        <v>0</v>
      </c>
      <c r="P12" s="171">
        <v>0</v>
      </c>
    </row>
    <row r="13" spans="2:16">
      <c r="B13" s="36">
        <f t="shared" ref="B13:B60" si="0">B12+1</f>
        <v>3</v>
      </c>
      <c r="C13" s="148"/>
      <c r="D13" s="148"/>
      <c r="E13" s="148"/>
      <c r="F13" s="201"/>
      <c r="G13" s="183"/>
      <c r="H13" s="190"/>
      <c r="I13" s="191"/>
      <c r="J13" s="195" t="str">
        <f>IF(H13="","",IF(I13="",MAX($K$11:K12),IF(I13=I12,J12,MAX($K$11:K12))))</f>
        <v/>
      </c>
      <c r="K13" s="195" t="str">
        <f t="shared" ref="K13:K37" si="1">IF(H13="","",J13+(H13/1440))</f>
        <v/>
      </c>
      <c r="L13" s="159" t="str">
        <f>IF(H13="","",IF(I13="",H13,IF(AND(H13=_xlfn.MAXIFS($H$11:$H$222,$I$11:$I$222,I13),COUNTIFS($H$11:H13,H13,$I$11:I13,I13)=1),H13,"")))</f>
        <v/>
      </c>
      <c r="M13" s="159" t="str">
        <f>IF(H13="","",IF(I13="","SECUENCIAL",IF(AND(H13=_xlfn.MAXIFS(H:H,I:I,I13),COUNTIFS($H$11:H13,H13,$I$11:I13,I13)=1),"SECUENCIAL","PARALELO")))</f>
        <v/>
      </c>
      <c r="N13" s="191"/>
      <c r="O13" s="191">
        <v>0</v>
      </c>
      <c r="P13" s="171">
        <v>0</v>
      </c>
    </row>
    <row r="14" spans="2:16">
      <c r="B14" s="36">
        <f t="shared" si="0"/>
        <v>4</v>
      </c>
      <c r="C14" s="148"/>
      <c r="D14" s="148"/>
      <c r="E14" s="148"/>
      <c r="F14" s="201"/>
      <c r="G14" s="183"/>
      <c r="H14" s="190"/>
      <c r="I14" s="191"/>
      <c r="J14" s="195" t="str">
        <f>IF(H14="","",IF(I14="",MAX($K$11:K13),IF(I14=I13,J13,MAX($K$11:K13))))</f>
        <v/>
      </c>
      <c r="K14" s="195" t="str">
        <f t="shared" si="1"/>
        <v/>
      </c>
      <c r="L14" s="159" t="str">
        <f>IF(H14="","",IF(I14="",H14,IF(AND(H14=_xlfn.MAXIFS($H$11:$H$222,$I$11:$I$222,I14),COUNTIFS($H$11:H14,H14,$I$11:I14,I14)=1),H14,"")))</f>
        <v/>
      </c>
      <c r="M14" s="159" t="str">
        <f>IF(H14="","",IF(I14="","SECUENCIAL",IF(AND(H14=_xlfn.MAXIFS(H:H,I:I,I14),COUNTIFS($H$11:H14,H14,$I$11:I14,I14)=1),"SECUENCIAL","PARALELO")))</f>
        <v/>
      </c>
      <c r="N14" s="191"/>
      <c r="O14" s="191">
        <v>0</v>
      </c>
      <c r="P14" s="171">
        <v>0</v>
      </c>
    </row>
    <row r="15" spans="2:16">
      <c r="B15" s="36">
        <f t="shared" si="0"/>
        <v>5</v>
      </c>
      <c r="C15" s="148"/>
      <c r="D15" s="148"/>
      <c r="E15" s="148"/>
      <c r="F15" s="201"/>
      <c r="G15" s="183"/>
      <c r="H15" s="190"/>
      <c r="I15" s="191"/>
      <c r="J15" s="195" t="str">
        <f>IF(H15="","",IF(I15="",MAX($K$11:K14),IF(I15=I14,J14,MAX($K$11:K14))))</f>
        <v/>
      </c>
      <c r="K15" s="195" t="str">
        <f t="shared" si="1"/>
        <v/>
      </c>
      <c r="L15" s="159" t="str">
        <f>IF(H15="","",IF(I15="",H15,IF(AND(H15=_xlfn.MAXIFS($H$11:$H$222,$I$11:$I$222,I15),COUNTIFS($H$11:H15,H15,$I$11:I15,I15)=1),H15,"")))</f>
        <v/>
      </c>
      <c r="M15" s="159" t="str">
        <f>IF(H15="","",IF(I15="","SECUENCIAL",IF(AND(H15=_xlfn.MAXIFS(H:H,I:I,I15),COUNTIFS($H$11:H15,H15,$I$11:I15,I15)=1),"SECUENCIAL","PARALELO")))</f>
        <v/>
      </c>
      <c r="N15" s="191"/>
      <c r="O15" s="191">
        <v>0</v>
      </c>
      <c r="P15" s="171">
        <v>0</v>
      </c>
    </row>
    <row r="16" spans="2:16">
      <c r="B16" s="36">
        <f t="shared" si="0"/>
        <v>6</v>
      </c>
      <c r="C16" s="161"/>
      <c r="D16" s="161"/>
      <c r="E16" s="181"/>
      <c r="F16" s="202"/>
      <c r="G16" s="184"/>
      <c r="H16" s="162"/>
      <c r="I16" s="191"/>
      <c r="J16" s="195" t="str">
        <f>IF(H16="","",IF(I16="",MAX($K$11:K15),IF(I16=I15,J15,MAX($K$11:K15))))</f>
        <v/>
      </c>
      <c r="K16" s="195" t="str">
        <f t="shared" si="1"/>
        <v/>
      </c>
      <c r="L16" s="159" t="str">
        <f>IF(H16="","",IF(I16="",H16,IF(AND(H16=_xlfn.MAXIFS($H$11:$H$222,$I$11:$I$222,I16),COUNTIFS($H$11:H16,H16,$I$11:I16,I16)=1),H16,"")))</f>
        <v/>
      </c>
      <c r="M16" s="159" t="str">
        <f>IF(H16="","",IF(I16="","SECUENCIAL",IF(AND(H16=_xlfn.MAXIFS(H:H,I:I,I16),COUNTIFS($H$11:H16,H16,$I$11:I16,I16)=1),"SECUENCIAL","PARALELO")))</f>
        <v/>
      </c>
      <c r="N16" s="191"/>
      <c r="O16" s="191">
        <v>0</v>
      </c>
      <c r="P16" s="171">
        <v>0</v>
      </c>
    </row>
    <row r="17" spans="2:16">
      <c r="B17" s="36">
        <f t="shared" si="0"/>
        <v>7</v>
      </c>
      <c r="C17" s="161"/>
      <c r="D17" s="161"/>
      <c r="E17" s="181"/>
      <c r="F17" s="202"/>
      <c r="G17" s="184"/>
      <c r="H17" s="162"/>
      <c r="I17" s="191"/>
      <c r="J17" s="195" t="str">
        <f>IF(H17="","",IF(I17="",MAX($K$11:K16),IF(I17=I16,J16,MAX($K$11:K16))))</f>
        <v/>
      </c>
      <c r="K17" s="195" t="str">
        <f t="shared" si="1"/>
        <v/>
      </c>
      <c r="L17" s="159" t="str">
        <f>IF(H17="","",IF(I17="",H17,IF(AND(H17=_xlfn.MAXIFS($H$11:$H$222,$I$11:$I$222,I17),COUNTIFS($H$11:H17,H17,$I$11:I17,I17)=1),H17,"")))</f>
        <v/>
      </c>
      <c r="M17" s="159" t="str">
        <f>IF(H17="","",IF(I17="","SECUENCIAL",IF(AND(H17=_xlfn.MAXIFS(H:H,I:I,I17),COUNTIFS($H$11:H17,H17,$I$11:I17,I17)=1),"SECUENCIAL","PARALELO")))</f>
        <v/>
      </c>
      <c r="N17" s="191"/>
      <c r="O17" s="191">
        <v>0</v>
      </c>
      <c r="P17" s="171">
        <v>0</v>
      </c>
    </row>
    <row r="18" spans="2:16">
      <c r="B18" s="36">
        <f t="shared" si="0"/>
        <v>8</v>
      </c>
      <c r="C18" s="161"/>
      <c r="D18" s="161"/>
      <c r="E18" s="181"/>
      <c r="F18" s="210"/>
      <c r="G18" s="184"/>
      <c r="H18" s="162"/>
      <c r="I18" s="191"/>
      <c r="J18" s="195" t="str">
        <f>IF(H18="","",IF(I18="",MAX($K$11:K17),IF(I18=I17,J17,MAX($K$11:K17))))</f>
        <v/>
      </c>
      <c r="K18" s="195" t="str">
        <f t="shared" si="1"/>
        <v/>
      </c>
      <c r="L18" s="159" t="str">
        <f>IF(H18="","",IF(I18="",H18,IF(AND(H18=_xlfn.MAXIFS($H$11:$H$222,$I$11:$I$222,I18),COUNTIFS($H$11:H18,H18,$I$11:I18,I18)=1),H18,"")))</f>
        <v/>
      </c>
      <c r="M18" s="159" t="str">
        <f>IF(H18="","",IF(I18="","SECUENCIAL",IF(AND(H18=_xlfn.MAXIFS(H:H,I:I,I18),COUNTIFS($H$11:H18,H18,$I$11:I18,I18)=1),"SECUENCIAL","PARALELO")))</f>
        <v/>
      </c>
      <c r="N18" s="191"/>
      <c r="O18" s="191">
        <v>0</v>
      </c>
      <c r="P18" s="171">
        <v>0</v>
      </c>
    </row>
    <row r="19" spans="2:16">
      <c r="B19" s="36">
        <f t="shared" si="0"/>
        <v>9</v>
      </c>
      <c r="C19" s="161"/>
      <c r="D19" s="161"/>
      <c r="E19" s="181"/>
      <c r="F19" s="203"/>
      <c r="G19" s="184"/>
      <c r="H19" s="162"/>
      <c r="I19" s="191"/>
      <c r="J19" s="195" t="str">
        <f>IF(H19="","",IF(I19="",MAX($K$11:K18),IF(I19=I18,J18,MAX($K$11:K18))))</f>
        <v/>
      </c>
      <c r="K19" s="195" t="str">
        <f t="shared" si="1"/>
        <v/>
      </c>
      <c r="L19" s="159" t="str">
        <f>IF(H19="","",IF(I19="",H19,IF(AND(H19=_xlfn.MAXIFS($H$11:$H$222,$I$11:$I$222,I19),COUNTIFS($H$11:H19,H19,$I$11:I19,I19)=1),H19,"")))</f>
        <v/>
      </c>
      <c r="M19" s="159" t="str">
        <f>IF(H19="","",IF(I19="","SECUENCIAL",IF(AND(H19=_xlfn.MAXIFS(H:H,I:I,I19),COUNTIFS($H$11:H19,H19,$I$11:I19,I19)=1),"SECUENCIAL","PARALELO")))</f>
        <v/>
      </c>
      <c r="N19" s="191"/>
      <c r="O19" s="191">
        <v>0</v>
      </c>
      <c r="P19" s="171">
        <v>0</v>
      </c>
    </row>
    <row r="20" spans="2:16">
      <c r="B20" s="36">
        <f t="shared" si="0"/>
        <v>10</v>
      </c>
      <c r="C20" s="161"/>
      <c r="D20" s="161"/>
      <c r="E20" s="181"/>
      <c r="F20" s="203"/>
      <c r="G20" s="184"/>
      <c r="H20" s="162"/>
      <c r="I20" s="191"/>
      <c r="J20" s="195" t="str">
        <f>IF(H20="","",IF(I20="",MAX($K$11:K19),IF(I20=I19,J19,MAX($K$11:K19))))</f>
        <v/>
      </c>
      <c r="K20" s="195" t="str">
        <f t="shared" si="1"/>
        <v/>
      </c>
      <c r="L20" s="159" t="str">
        <f>IF(H20="","",IF(I20="",H20,IF(AND(H20=_xlfn.MAXIFS($H$11:$H$222,$I$11:$I$222,I20),COUNTIFS($H$11:H20,H20,$I$11:I20,I20)=1),H20,"")))</f>
        <v/>
      </c>
      <c r="M20" s="159" t="str">
        <f>IF(H20="","",IF(I20="","SECUENCIAL",IF(AND(H20=_xlfn.MAXIFS(H:H,I:I,I20),COUNTIFS($H$11:H20,H20,$I$11:I20,I20)=1),"SECUENCIAL","PARALELO")))</f>
        <v/>
      </c>
      <c r="N20" s="191"/>
      <c r="O20" s="191">
        <v>0</v>
      </c>
      <c r="P20" s="171">
        <v>0</v>
      </c>
    </row>
    <row r="21" spans="2:16">
      <c r="B21" s="36">
        <f t="shared" si="0"/>
        <v>11</v>
      </c>
      <c r="C21" s="161"/>
      <c r="D21" s="161"/>
      <c r="E21" s="181"/>
      <c r="F21" s="203"/>
      <c r="G21" s="184"/>
      <c r="H21" s="162"/>
      <c r="I21" s="191"/>
      <c r="J21" s="195" t="str">
        <f>IF(H21="","",IF(I21="",MAX($K$11:K20),IF(I21=I20,J20,MAX($K$11:K20))))</f>
        <v/>
      </c>
      <c r="K21" s="195" t="str">
        <f t="shared" si="1"/>
        <v/>
      </c>
      <c r="L21" s="159" t="str">
        <f>IF(H21="","",IF(I21="",H21,IF(AND(H21=_xlfn.MAXIFS($H$11:$H$222,$I$11:$I$222,I21),COUNTIFS($H$11:H21,H21,$I$11:I21,I21)=1),H21,"")))</f>
        <v/>
      </c>
      <c r="M21" s="159" t="str">
        <f>IF(H21="","",IF(I21="","SECUENCIAL",IF(AND(H21=_xlfn.MAXIFS(H:H,I:I,I21),COUNTIFS($H$11:H21,H21,$I$11:I21,I21)=1),"SECUENCIAL","PARALELO")))</f>
        <v/>
      </c>
      <c r="N21" s="191"/>
      <c r="O21" s="191">
        <v>0</v>
      </c>
      <c r="P21" s="171">
        <v>0</v>
      </c>
    </row>
    <row r="22" spans="2:16">
      <c r="B22" s="36">
        <f t="shared" si="0"/>
        <v>12</v>
      </c>
      <c r="C22" s="161"/>
      <c r="D22" s="161"/>
      <c r="E22" s="181"/>
      <c r="F22" s="204"/>
      <c r="G22" s="184"/>
      <c r="H22" s="162"/>
      <c r="I22" s="191"/>
      <c r="J22" s="195" t="str">
        <f>IF(H22="","",IF(I22="",MAX($K$11:K21),IF(I22=I21,J21,MAX($K$11:K21))))</f>
        <v/>
      </c>
      <c r="K22" s="195" t="str">
        <f t="shared" si="1"/>
        <v/>
      </c>
      <c r="L22" s="159" t="str">
        <f>IF(H22="","",IF(I22="",H22,IF(AND(H22=_xlfn.MAXIFS($H$11:$H$222,$I$11:$I$222,I22),COUNTIFS($H$11:H22,H22,$I$11:I22,I22)=1),H22,"")))</f>
        <v/>
      </c>
      <c r="M22" s="159" t="str">
        <f>IF(H22="","",IF(I22="","SECUENCIAL",IF(AND(H22=_xlfn.MAXIFS(H:H,I:I,I22),COUNTIFS($H$11:H22,H22,$I$11:I22,I22)=1),"SECUENCIAL","PARALELO")))</f>
        <v/>
      </c>
      <c r="N22" s="191"/>
      <c r="O22" s="191">
        <v>0</v>
      </c>
      <c r="P22" s="171">
        <v>0</v>
      </c>
    </row>
    <row r="23" spans="2:16">
      <c r="B23" s="36">
        <f t="shared" si="0"/>
        <v>13</v>
      </c>
      <c r="C23" s="161"/>
      <c r="D23" s="161"/>
      <c r="E23" s="181"/>
      <c r="F23" s="203"/>
      <c r="G23" s="184"/>
      <c r="H23" s="162"/>
      <c r="I23" s="191"/>
      <c r="J23" s="195" t="str">
        <f>IF(H23="","",IF(I23="",MAX($K$11:K22),IF(I23=I22,J22,MAX($K$11:K22))))</f>
        <v/>
      </c>
      <c r="K23" s="195" t="str">
        <f t="shared" si="1"/>
        <v/>
      </c>
      <c r="L23" s="159" t="str">
        <f>IF(H23="","",IF(I23="",H23,IF(AND(H23=_xlfn.MAXIFS($H$11:$H$222,$I$11:$I$222,I23),COUNTIFS($H$11:H23,H23,$I$11:I23,I23)=1),H23,"")))</f>
        <v/>
      </c>
      <c r="M23" s="159" t="str">
        <f>IF(H23="","",IF(I23="","SECUENCIAL",IF(AND(H23=_xlfn.MAXIFS(H:H,I:I,I23),COUNTIFS($H$11:H23,H23,$I$11:I23,I23)=1),"SECUENCIAL","PARALELO")))</f>
        <v/>
      </c>
      <c r="N23" s="191"/>
      <c r="O23" s="191">
        <v>0</v>
      </c>
      <c r="P23" s="171">
        <v>0</v>
      </c>
    </row>
    <row r="24" spans="2:16">
      <c r="B24" s="36">
        <f t="shared" si="0"/>
        <v>14</v>
      </c>
      <c r="C24" s="161"/>
      <c r="D24" s="161"/>
      <c r="E24" s="181"/>
      <c r="F24" s="203"/>
      <c r="G24" s="184"/>
      <c r="H24" s="162"/>
      <c r="I24" s="191"/>
      <c r="J24" s="195" t="str">
        <f>IF(H24="","",IF(I24="",MAX($K$11:K23),IF(I24=I23,J23,MAX($K$11:K23))))</f>
        <v/>
      </c>
      <c r="K24" s="195" t="str">
        <f t="shared" si="1"/>
        <v/>
      </c>
      <c r="L24" s="159" t="str">
        <f>IF(H24="","",IF(I24="",H24,IF(AND(H24=_xlfn.MAXIFS($H$11:$H$222,$I$11:$I$222,I24),COUNTIFS($H$11:H24,H24,$I$11:I24,I24)=1),H24,"")))</f>
        <v/>
      </c>
      <c r="M24" s="159" t="str">
        <f>IF(H24="","",IF(I24="","SECUENCIAL",IF(AND(H24=_xlfn.MAXIFS(H:H,I:I,I24),COUNTIFS($H$11:H24,H24,$I$11:I24,I24)=1),"SECUENCIAL","PARALELO")))</f>
        <v/>
      </c>
      <c r="N24" s="191"/>
      <c r="O24" s="191">
        <v>0</v>
      </c>
      <c r="P24" s="171">
        <v>0</v>
      </c>
    </row>
    <row r="25" spans="2:16">
      <c r="B25" s="36">
        <f t="shared" si="0"/>
        <v>15</v>
      </c>
      <c r="C25" s="161"/>
      <c r="D25" s="161"/>
      <c r="E25" s="181"/>
      <c r="F25" s="203"/>
      <c r="G25" s="184"/>
      <c r="H25" s="162"/>
      <c r="I25" s="191"/>
      <c r="J25" s="195" t="str">
        <f>IF(H25="","",IF(I25="",MAX($K$11:K24),IF(I25=I24,J24,MAX($K$11:K24))))</f>
        <v/>
      </c>
      <c r="K25" s="195" t="str">
        <f t="shared" si="1"/>
        <v/>
      </c>
      <c r="L25" s="159" t="str">
        <f>IF(H25="","",IF(I25="",H25,IF(AND(H25=_xlfn.MAXIFS($H$11:$H$222,$I$11:$I$222,I25),COUNTIFS($H$11:H25,H25,$I$11:I25,I25)=1),H25,"")))</f>
        <v/>
      </c>
      <c r="M25" s="159" t="str">
        <f>IF(H25="","",IF(I25="","SECUENCIAL",IF(AND(H25=_xlfn.MAXIFS(H:H,I:I,I25),COUNTIFS($H$11:H25,H25,$I$11:I25,I25)=1),"SECUENCIAL","PARALELO")))</f>
        <v/>
      </c>
      <c r="N25" s="191"/>
      <c r="O25" s="191">
        <v>0</v>
      </c>
      <c r="P25" s="171">
        <v>0</v>
      </c>
    </row>
    <row r="26" spans="2:16">
      <c r="B26" s="36">
        <f t="shared" si="0"/>
        <v>16</v>
      </c>
      <c r="C26" s="161"/>
      <c r="D26" s="161"/>
      <c r="E26" s="181"/>
      <c r="F26" s="203"/>
      <c r="G26" s="184"/>
      <c r="H26" s="162"/>
      <c r="I26" s="191"/>
      <c r="J26" s="195" t="str">
        <f>IF(H26="","",IF(I26="",MAX($K$11:K25),IF(I26=I25,J25,MAX($K$11:K25))))</f>
        <v/>
      </c>
      <c r="K26" s="195" t="str">
        <f t="shared" si="1"/>
        <v/>
      </c>
      <c r="L26" s="159" t="str">
        <f>IF(H26="","",IF(I26="",H26,IF(AND(H26=_xlfn.MAXIFS($H$11:$H$222,$I$11:$I$222,I26),COUNTIFS($H$11:H26,H26,$I$11:I26,I26)=1),H26,"")))</f>
        <v/>
      </c>
      <c r="M26" s="159" t="str">
        <f>IF(H26="","",IF(I26="","SECUENCIAL",IF(AND(H26=_xlfn.MAXIFS(H:H,I:I,I26),COUNTIFS($H$11:H26,H26,$I$11:I26,I26)=1),"SECUENCIAL","PARALELO")))</f>
        <v/>
      </c>
      <c r="N26" s="191"/>
      <c r="O26" s="191">
        <v>0</v>
      </c>
      <c r="P26" s="171">
        <v>0</v>
      </c>
    </row>
    <row r="27" spans="2:16">
      <c r="B27" s="36">
        <f t="shared" si="0"/>
        <v>17</v>
      </c>
      <c r="C27" s="161"/>
      <c r="D27" s="161"/>
      <c r="E27" s="181"/>
      <c r="F27" s="203"/>
      <c r="G27" s="184"/>
      <c r="H27" s="162"/>
      <c r="I27" s="191"/>
      <c r="J27" s="195" t="str">
        <f>IF(H27="","",IF(I27="",MAX($K$11:K26),IF(I27=I26,J26,MAX($K$11:K26))))</f>
        <v/>
      </c>
      <c r="K27" s="195" t="str">
        <f t="shared" si="1"/>
        <v/>
      </c>
      <c r="L27" s="159" t="str">
        <f>IF(H27="","",IF(I27="",H27,IF(AND(H27=_xlfn.MAXIFS($H$11:$H$222,$I$11:$I$222,I27),COUNTIFS($H$11:H27,H27,$I$11:I27,I27)=1),H27,"")))</f>
        <v/>
      </c>
      <c r="M27" s="159" t="str">
        <f>IF(H27="","",IF(I27="","SECUENCIAL",IF(AND(H27=_xlfn.MAXIFS(H:H,I:I,I27),COUNTIFS($H$11:H27,H27,$I$11:I27,I27)=1),"SECUENCIAL","PARALELO")))</f>
        <v/>
      </c>
      <c r="N27" s="191"/>
      <c r="O27" s="191">
        <v>0</v>
      </c>
      <c r="P27" s="171">
        <v>0</v>
      </c>
    </row>
    <row r="28" spans="2:16">
      <c r="B28" s="36">
        <f t="shared" si="0"/>
        <v>18</v>
      </c>
      <c r="C28" s="161"/>
      <c r="D28" s="161"/>
      <c r="E28" s="181"/>
      <c r="F28" s="203"/>
      <c r="G28" s="184"/>
      <c r="H28" s="162"/>
      <c r="I28" s="191"/>
      <c r="J28" s="195" t="str">
        <f>IF(H28="","",IF(I28="",MAX($K$11:K27),IF(I28=I27,J27,MAX($K$11:K27))))</f>
        <v/>
      </c>
      <c r="K28" s="195" t="str">
        <f t="shared" si="1"/>
        <v/>
      </c>
      <c r="L28" s="159" t="str">
        <f>IF(H28="","",IF(I28="",H28,IF(AND(H28=_xlfn.MAXIFS($H$11:$H$222,$I$11:$I$222,I28),COUNTIFS($H$11:H28,H28,$I$11:I28,I28)=1),H28,"")))</f>
        <v/>
      </c>
      <c r="M28" s="159" t="str">
        <f>IF(H28="","",IF(I28="","SECUENCIAL",IF(AND(H28=_xlfn.MAXIFS(H:H,I:I,I28),COUNTIFS($H$11:H28,H28,$I$11:I28,I28)=1),"SECUENCIAL","PARALELO")))</f>
        <v/>
      </c>
      <c r="N28" s="191"/>
      <c r="O28" s="191">
        <v>0</v>
      </c>
      <c r="P28" s="171">
        <v>0</v>
      </c>
    </row>
    <row r="29" spans="2:16">
      <c r="B29" s="36">
        <f t="shared" si="0"/>
        <v>19</v>
      </c>
      <c r="C29" s="161"/>
      <c r="D29" s="161"/>
      <c r="E29" s="181"/>
      <c r="F29" s="203"/>
      <c r="G29" s="184"/>
      <c r="H29" s="162"/>
      <c r="I29" s="191"/>
      <c r="J29" s="195" t="str">
        <f>IF(H29="","",IF(I29="",MAX($K$11:K28),IF(I29=I28,J28,MAX($K$11:K28))))</f>
        <v/>
      </c>
      <c r="K29" s="195" t="str">
        <f t="shared" si="1"/>
        <v/>
      </c>
      <c r="L29" s="159" t="str">
        <f>IF(H29="","",IF(I29="",H29,IF(AND(H29=_xlfn.MAXIFS($H$11:$H$222,$I$11:$I$222,I29),COUNTIFS($H$11:H29,H29,$I$11:I29,I29)=1),H29,"")))</f>
        <v/>
      </c>
      <c r="M29" s="159" t="str">
        <f>IF(H29="","",IF(I29="","SECUENCIAL",IF(AND(H29=_xlfn.MAXIFS(H:H,I:I,I29),COUNTIFS($H$11:H29,H29,$I$11:I29,I29)=1),"SECUENCIAL","PARALELO")))</f>
        <v/>
      </c>
      <c r="N29" s="191"/>
      <c r="O29" s="191">
        <v>0</v>
      </c>
      <c r="P29" s="171">
        <v>0</v>
      </c>
    </row>
    <row r="30" spans="2:16">
      <c r="B30" s="36">
        <f t="shared" si="0"/>
        <v>20</v>
      </c>
      <c r="C30" s="161"/>
      <c r="D30" s="161"/>
      <c r="E30" s="181"/>
      <c r="F30" s="203"/>
      <c r="G30" s="184"/>
      <c r="H30" s="162"/>
      <c r="I30" s="191"/>
      <c r="J30" s="195" t="str">
        <f>IF(H30="","",IF(I30="",MAX($K$11:K29),IF(I30=I29,J29,MAX($K$11:K29))))</f>
        <v/>
      </c>
      <c r="K30" s="195" t="str">
        <f t="shared" si="1"/>
        <v/>
      </c>
      <c r="L30" s="159" t="str">
        <f>IF(H30="","",IF(I30="",H30,IF(AND(H30=_xlfn.MAXIFS($H$11:$H$222,$I$11:$I$222,I30),COUNTIFS($H$11:H30,H30,$I$11:I30,I30)=1),H30,"")))</f>
        <v/>
      </c>
      <c r="M30" s="159" t="str">
        <f>IF(H30="","",IF(I30="","SECUENCIAL",IF(AND(H30=_xlfn.MAXIFS(H:H,I:I,I30),COUNTIFS($H$11:H30,H30,$I$11:I30,I30)=1),"SECUENCIAL","PARALELO")))</f>
        <v/>
      </c>
      <c r="N30" s="191"/>
      <c r="O30" s="191">
        <v>0</v>
      </c>
      <c r="P30" s="171">
        <v>0</v>
      </c>
    </row>
    <row r="31" spans="2:16">
      <c r="B31" s="36">
        <f t="shared" si="0"/>
        <v>21</v>
      </c>
      <c r="C31" s="161"/>
      <c r="D31" s="161"/>
      <c r="E31" s="181"/>
      <c r="F31" s="203"/>
      <c r="G31" s="184"/>
      <c r="H31" s="162"/>
      <c r="I31" s="191"/>
      <c r="J31" s="195" t="str">
        <f>IF(H31="","",IF(I31="",MAX($K$11:K30),IF(I31=I30,J30,MAX($K$11:K30))))</f>
        <v/>
      </c>
      <c r="K31" s="195" t="str">
        <f t="shared" si="1"/>
        <v/>
      </c>
      <c r="L31" s="159" t="str">
        <f>IF(H31="","",IF(I31="",H31,IF(AND(H31=_xlfn.MAXIFS($H$11:$H$222,$I$11:$I$222,I31),COUNTIFS($H$11:H31,H31,$I$11:I31,I31)=1),H31,"")))</f>
        <v/>
      </c>
      <c r="M31" s="159" t="str">
        <f>IF(H31="","",IF(I31="","SECUENCIAL",IF(AND(H31=_xlfn.MAXIFS(H:H,I:I,I31),COUNTIFS($H$11:H31,H31,$I$11:I31,I31)=1),"SECUENCIAL","PARALELO")))</f>
        <v/>
      </c>
      <c r="N31" s="191"/>
      <c r="O31" s="191">
        <v>0</v>
      </c>
      <c r="P31" s="171">
        <v>0</v>
      </c>
    </row>
    <row r="32" spans="2:16">
      <c r="B32" s="36">
        <f t="shared" si="0"/>
        <v>22</v>
      </c>
      <c r="C32" s="161"/>
      <c r="D32" s="161"/>
      <c r="E32" s="181"/>
      <c r="F32" s="202"/>
      <c r="G32" s="184"/>
      <c r="H32" s="162"/>
      <c r="I32" s="191"/>
      <c r="J32" s="195" t="str">
        <f>IF(H32="","",IF(I32="",MAX($K$11:K31),IF(I32=I31,J31,MAX($K$11:K31))))</f>
        <v/>
      </c>
      <c r="K32" s="195" t="str">
        <f t="shared" si="1"/>
        <v/>
      </c>
      <c r="L32" s="159" t="str">
        <f>IF(H32="","",IF(I32="",H32,IF(AND(H32=_xlfn.MAXIFS($H$11:$H$222,$I$11:$I$222,I32),COUNTIFS($H$11:H32,H32,$I$11:I32,I32)=1),H32,"")))</f>
        <v/>
      </c>
      <c r="M32" s="159" t="str">
        <f>IF(H32="","",IF(I32="","SECUENCIAL",IF(AND(H32=_xlfn.MAXIFS(H:H,I:I,I32),COUNTIFS($H$11:H32,H32,$I$11:I32,I32)=1),"SECUENCIAL","PARALELO")))</f>
        <v/>
      </c>
      <c r="N32" s="191"/>
      <c r="O32" s="191">
        <v>0</v>
      </c>
      <c r="P32" s="171">
        <v>0</v>
      </c>
    </row>
    <row r="33" spans="2:16">
      <c r="B33" s="36">
        <f t="shared" si="0"/>
        <v>23</v>
      </c>
      <c r="C33" s="161"/>
      <c r="D33" s="161"/>
      <c r="E33" s="181"/>
      <c r="F33" s="202"/>
      <c r="G33" s="184"/>
      <c r="H33" s="162"/>
      <c r="I33" s="191"/>
      <c r="J33" s="195" t="str">
        <f>IF(H33="","",IF(I33="",MAX($K$11:K32),IF(I33=I32,J32,MAX($K$11:K32))))</f>
        <v/>
      </c>
      <c r="K33" s="195" t="str">
        <f>IF(H33="","",J33+(H33/1440))</f>
        <v/>
      </c>
      <c r="L33" s="159" t="str">
        <f>IF(H33="","",IF(I33="",H33,IF(AND(H33=_xlfn.MAXIFS($H$11:$H$222,$I$11:$I$222,I33),COUNTIFS($H$11:H33,H33,$I$11:I33,I33)=1),H33,"")))</f>
        <v/>
      </c>
      <c r="M33" s="159" t="str">
        <f>IF(H33="","",IF(I33="","SECUENCIAL",IF(AND(H33=_xlfn.MAXIFS(H:H,I:I,I33),COUNTIFS($H$11:H33,H33,$I$11:I33,I33)=1),"SECUENCIAL","PARALELO")))</f>
        <v/>
      </c>
      <c r="N33" s="191"/>
      <c r="O33" s="191">
        <v>0</v>
      </c>
      <c r="P33" s="171">
        <v>0</v>
      </c>
    </row>
    <row r="34" spans="2:16">
      <c r="B34" s="36">
        <f t="shared" si="0"/>
        <v>24</v>
      </c>
      <c r="C34" s="161"/>
      <c r="D34" s="161"/>
      <c r="E34" s="181"/>
      <c r="F34" s="202"/>
      <c r="G34" s="187"/>
      <c r="H34" s="162"/>
      <c r="I34" s="191"/>
      <c r="J34" s="195" t="str">
        <f>IF(H34="","",IF(I34="",MAX($K$11:K33),IF(I34=I33,J33,MAX($K$11:K33))))</f>
        <v/>
      </c>
      <c r="K34" s="195" t="str">
        <f t="shared" si="1"/>
        <v/>
      </c>
      <c r="L34" s="159" t="str">
        <f>IF(H34="","",IF(I34="",H34,IF(AND(H34=_xlfn.MAXIFS($H$11:$H$222,$I$11:$I$222,I34),COUNTIFS($H$11:H34,H34,$I$11:I34,I34)=1),H34,"")))</f>
        <v/>
      </c>
      <c r="M34" s="159" t="str">
        <f>IF(H34="","",IF(I34="","SECUENCIAL",IF(AND(H34=_xlfn.MAXIFS(H:H,I:I,I34),COUNTIFS($H$11:H34,H34,$I$11:I34,I34)=1),"SECUENCIAL","PARALELO")))</f>
        <v/>
      </c>
      <c r="N34" s="191"/>
      <c r="O34" s="191">
        <v>0</v>
      </c>
      <c r="P34" s="171">
        <v>0</v>
      </c>
    </row>
    <row r="35" spans="2:16">
      <c r="B35" s="36">
        <f t="shared" si="0"/>
        <v>25</v>
      </c>
      <c r="C35" s="161"/>
      <c r="D35" s="161"/>
      <c r="E35" s="181"/>
      <c r="F35" s="208"/>
      <c r="G35" s="187"/>
      <c r="H35" s="185"/>
      <c r="I35" s="191"/>
      <c r="J35" s="195" t="str">
        <f>IF(H35="","",IF(I35="",MAX($K$11:K34),IF(I35=I34,J34,MAX($K$11:K34))))</f>
        <v/>
      </c>
      <c r="K35" s="195" t="str">
        <f t="shared" si="1"/>
        <v/>
      </c>
      <c r="L35" s="159" t="str">
        <f>IF(H35="","",IF(I35="",H35,IF(AND(H35=_xlfn.MAXIFS($H$11:$H$222,$I$11:$I$222,I35),COUNTIFS($H$11:H35,H35,$I$11:I35,I35)=1),H35,"")))</f>
        <v/>
      </c>
      <c r="M35" s="159" t="str">
        <f>IF(H35="","",IF(I35="","SECUENCIAL",IF(AND(H35=_xlfn.MAXIFS(H:H,I:I,I35),COUNTIFS($H$11:H35,H35,$I$11:I35,I35)=1),"SECUENCIAL","PARALELO")))</f>
        <v/>
      </c>
      <c r="N35" s="191"/>
      <c r="O35" s="191">
        <v>0</v>
      </c>
      <c r="P35" s="171">
        <v>0</v>
      </c>
    </row>
    <row r="36" spans="2:16">
      <c r="B36" s="36">
        <f t="shared" si="0"/>
        <v>26</v>
      </c>
      <c r="C36" s="161"/>
      <c r="D36" s="161"/>
      <c r="E36" s="181"/>
      <c r="F36" s="202"/>
      <c r="G36" s="187"/>
      <c r="H36" s="162"/>
      <c r="I36" s="191"/>
      <c r="J36" s="195" t="str">
        <f>IF(H36="","",IF(I36="",MAX($K$11:K35),IF(I36=I35,J35,MAX($K$11:K35))))</f>
        <v/>
      </c>
      <c r="K36" s="195" t="str">
        <f t="shared" si="1"/>
        <v/>
      </c>
      <c r="L36" s="159" t="str">
        <f>IF(H36="","",IF(I36="",H36,IF(AND(H36=_xlfn.MAXIFS($H$11:$H$222,$I$11:$I$222,I36),COUNTIFS($H$11:H36,H36,$I$11:I36,I36)=1),H36,"")))</f>
        <v/>
      </c>
      <c r="M36" s="159" t="str">
        <f>IF(H36="","",IF(I36="","SECUENCIAL",IF(AND(H36=_xlfn.MAXIFS(H:H,I:I,I36),COUNTIFS($H$11:H36,H36,$I$11:I36,I36)=1),"SECUENCIAL","PARALELO")))</f>
        <v/>
      </c>
      <c r="N36" s="191"/>
      <c r="O36" s="191">
        <v>0</v>
      </c>
      <c r="P36" s="171">
        <v>0</v>
      </c>
    </row>
    <row r="37" spans="2:16">
      <c r="B37" s="36">
        <f t="shared" si="0"/>
        <v>27</v>
      </c>
      <c r="C37" s="161"/>
      <c r="D37" s="161"/>
      <c r="E37" s="181"/>
      <c r="F37" s="209"/>
      <c r="G37" s="184"/>
      <c r="H37" s="162"/>
      <c r="I37" s="191"/>
      <c r="J37" s="195" t="str">
        <f>IF(H37="","",IF(I37="",MAX($K$11:K36),IF(I37=I36,J36,MAX($K$11:K36))))</f>
        <v/>
      </c>
      <c r="K37" s="195" t="str">
        <f t="shared" si="1"/>
        <v/>
      </c>
      <c r="L37" s="159" t="str">
        <f>IF(H37="","",IF(I37="",H37,IF(AND(H37=_xlfn.MAXIFS($H$11:$H$222,$I$11:$I$222,I37),COUNTIFS($H$11:H37,H37,$I$11:I37,I37)=1),H37,"")))</f>
        <v/>
      </c>
      <c r="M37" s="159" t="str">
        <f>IF(H37="","",IF(I37="","SECUENCIAL",IF(AND(H37=_xlfn.MAXIFS(H:H,I:I,I37),COUNTIFS($H$11:H37,H37,$I$11:I37,I37)=1),"SECUENCIAL","PARALELO")))</f>
        <v/>
      </c>
      <c r="N37" s="191"/>
      <c r="O37" s="191">
        <v>0</v>
      </c>
      <c r="P37" s="171">
        <v>0</v>
      </c>
    </row>
    <row r="38" spans="2:16">
      <c r="B38" s="36">
        <f t="shared" si="0"/>
        <v>28</v>
      </c>
      <c r="C38" s="148"/>
      <c r="D38" s="148"/>
      <c r="E38" s="148"/>
      <c r="F38" s="201"/>
      <c r="G38" s="183"/>
      <c r="H38" s="190"/>
      <c r="I38" s="191"/>
      <c r="J38" s="195" t="str">
        <f>IF(H38="","",IF(I38="",MAX($K$11:K37),IF(I38=I37,J37,MAX($K$11:K37))))</f>
        <v/>
      </c>
      <c r="K38" s="195" t="str">
        <f t="shared" ref="K38:K60" si="2">IF(H38="","",J38+(H38/1440))</f>
        <v/>
      </c>
      <c r="L38" s="159" t="str">
        <f>IF(H38="","",IF(I38="",H38,IF(AND(H38=_xlfn.MAXIFS($H$11:$H$222,$I$11:$I$222,I38),COUNTIFS($H$11:H38,H38,$I$11:I38,I38)=1),H38,"")))</f>
        <v/>
      </c>
      <c r="M38" s="159" t="str">
        <f>IF(H38="","",IF(I38="","SECUENCIAL",IF(AND(H38=_xlfn.MAXIFS(H:H,I:I,I38),COUNTIFS($H$11:H38,H38,$I$11:I38,I38)=1),"SECUENCIAL","PARALELO")))</f>
        <v/>
      </c>
      <c r="N38" s="191"/>
      <c r="O38" s="191">
        <v>0</v>
      </c>
      <c r="P38" s="171">
        <v>0</v>
      </c>
    </row>
    <row r="39" spans="2:16">
      <c r="B39" s="36">
        <f t="shared" si="0"/>
        <v>29</v>
      </c>
      <c r="C39" s="148"/>
      <c r="D39" s="148"/>
      <c r="E39" s="148"/>
      <c r="F39" s="201"/>
      <c r="G39" s="183"/>
      <c r="H39" s="190"/>
      <c r="I39" s="191"/>
      <c r="J39" s="195" t="str">
        <f>IF(H39="","",IF(I39="",MAX($K$11:K38),IF(I39=I38,J38,MAX($K$11:K38))))</f>
        <v/>
      </c>
      <c r="K39" s="195" t="str">
        <f t="shared" si="2"/>
        <v/>
      </c>
      <c r="L39" s="159" t="str">
        <f>IF(H39="","",IF(I39="",H39,IF(AND(H39=_xlfn.MAXIFS($H$11:$H$222,$I$11:$I$222,I39),COUNTIFS($H$11:H39,H39,$I$11:I39,I39)=1),H39,"")))</f>
        <v/>
      </c>
      <c r="M39" s="159" t="str">
        <f>IF(H39="","",IF(I39="","SECUENCIAL",IF(AND(H39=_xlfn.MAXIFS(H:H,I:I,I39),COUNTIFS($H$11:H39,H39,$I$11:I39,I39)=1),"SECUENCIAL","PARALELO")))</f>
        <v/>
      </c>
      <c r="N39" s="191"/>
      <c r="O39" s="191">
        <v>0</v>
      </c>
      <c r="P39" s="171">
        <v>0</v>
      </c>
    </row>
    <row r="40" spans="2:16">
      <c r="B40" s="36">
        <f t="shared" si="0"/>
        <v>30</v>
      </c>
      <c r="C40" s="148"/>
      <c r="D40" s="148"/>
      <c r="E40" s="148"/>
      <c r="F40" s="201"/>
      <c r="G40" s="183"/>
      <c r="H40" s="190"/>
      <c r="I40" s="191"/>
      <c r="J40" s="195" t="str">
        <f>IF(H40="","",IF(I40="",MAX($K$11:K39),IF(I40=I39,J39,MAX($K$11:K39))))</f>
        <v/>
      </c>
      <c r="K40" s="195" t="str">
        <f t="shared" si="2"/>
        <v/>
      </c>
      <c r="L40" s="159" t="str">
        <f>IF(H40="","",IF(I40="",H40,IF(AND(H40=_xlfn.MAXIFS($H$11:$H$222,$I$11:$I$222,I40),COUNTIFS($H$11:H40,H40,$I$11:I40,I40)=1),H40,"")))</f>
        <v/>
      </c>
      <c r="M40" s="159" t="str">
        <f>IF(H40="","",IF(I40="","SECUENCIAL",IF(AND(H40=_xlfn.MAXIFS(H:H,I:I,I40),COUNTIFS($H$11:H40,H40,$I$11:I40,I40)=1),"SECUENCIAL","PARALELO")))</f>
        <v/>
      </c>
      <c r="N40" s="191"/>
      <c r="O40" s="191">
        <v>0</v>
      </c>
      <c r="P40" s="171">
        <v>0</v>
      </c>
    </row>
    <row r="41" spans="2:16">
      <c r="B41" s="36">
        <f t="shared" si="0"/>
        <v>31</v>
      </c>
      <c r="C41" s="148"/>
      <c r="D41" s="148"/>
      <c r="E41" s="148"/>
      <c r="F41" s="201"/>
      <c r="G41" s="183"/>
      <c r="H41" s="190"/>
      <c r="I41" s="191"/>
      <c r="J41" s="195" t="str">
        <f>IF(H41="","",IF(I41="",MAX($K$11:K40),IF(I41=I40,J40,MAX($K$11:K40))))</f>
        <v/>
      </c>
      <c r="K41" s="195" t="str">
        <f t="shared" si="2"/>
        <v/>
      </c>
      <c r="L41" s="159" t="str">
        <f>IF(H41="","",IF(I41="",H41,IF(AND(H41=_xlfn.MAXIFS($H$11:$H$222,$I$11:$I$222,I41),COUNTIFS($H$11:H41,H41,$I$11:I41,I41)=1),H41,"")))</f>
        <v/>
      </c>
      <c r="M41" s="159" t="str">
        <f>IF(H41="","",IF(I41="","SECUENCIAL",IF(AND(H41=_xlfn.MAXIFS(H:H,I:I,I41),COUNTIFS($H$11:H41,H41,$I$11:I41,I41)=1),"SECUENCIAL","PARALELO")))</f>
        <v/>
      </c>
      <c r="N41" s="191"/>
      <c r="O41" s="191">
        <v>0</v>
      </c>
      <c r="P41" s="171">
        <v>0</v>
      </c>
    </row>
    <row r="42" spans="2:16">
      <c r="B42" s="36">
        <f t="shared" si="0"/>
        <v>32</v>
      </c>
      <c r="C42" s="148"/>
      <c r="D42" s="148"/>
      <c r="E42" s="148"/>
      <c r="F42" s="201"/>
      <c r="G42" s="183"/>
      <c r="H42" s="190"/>
      <c r="I42" s="191"/>
      <c r="J42" s="195" t="str">
        <f>IF(H42="","",IF(I42="",MAX($K$11:K41),IF(I42=I41,J41,MAX($K$11:K41))))</f>
        <v/>
      </c>
      <c r="K42" s="195" t="str">
        <f t="shared" si="2"/>
        <v/>
      </c>
      <c r="L42" s="159" t="str">
        <f>IF(H42="","",IF(I42="",H42,IF(AND(H42=_xlfn.MAXIFS($H$11:$H$222,$I$11:$I$222,I42),COUNTIFS($H$11:H42,H42,$I$11:I42,I42)=1),H42,"")))</f>
        <v/>
      </c>
      <c r="M42" s="159" t="str">
        <f>IF(H42="","",IF(I42="","SECUENCIAL",IF(AND(H42=_xlfn.MAXIFS(H:H,I:I,I42),COUNTIFS($H$11:H42,H42,$I$11:I42,I42)=1),"SECUENCIAL","PARALELO")))</f>
        <v/>
      </c>
      <c r="N42" s="191"/>
      <c r="O42" s="191">
        <v>0</v>
      </c>
      <c r="P42" s="171">
        <v>0</v>
      </c>
    </row>
    <row r="43" spans="2:16">
      <c r="B43" s="36">
        <f>B42+1</f>
        <v>33</v>
      </c>
      <c r="C43" s="148"/>
      <c r="D43" s="148"/>
      <c r="E43" s="148"/>
      <c r="F43" s="201"/>
      <c r="G43" s="183"/>
      <c r="H43" s="190"/>
      <c r="I43" s="191"/>
      <c r="J43" s="195" t="str">
        <f>IF(H43="","",IF(I43="",MAX($K$11:K42),IF(I43=I42,J42,MAX($K$11:K42))))</f>
        <v/>
      </c>
      <c r="K43" s="195" t="str">
        <f t="shared" si="2"/>
        <v/>
      </c>
      <c r="L43" s="159" t="str">
        <f>IF(H43="","",IF(I43="",H43,IF(AND(H43=_xlfn.MAXIFS($H$11:$H$222,$I$11:$I$222,I43),COUNTIFS($H$11:H43,H43,$I$11:I43,I43)=1),H43,"")))</f>
        <v/>
      </c>
      <c r="M43" s="159" t="str">
        <f>IF(H43="","",IF(I43="","SECUENCIAL",IF(AND(H43=_xlfn.MAXIFS(H:H,I:I,I43),COUNTIFS($H$11:H43,H43,$I$11:I43,I43)=1),"SECUENCIAL","PARALELO")))</f>
        <v/>
      </c>
      <c r="N43" s="191"/>
      <c r="O43" s="191">
        <v>0</v>
      </c>
      <c r="P43" s="171">
        <v>0</v>
      </c>
    </row>
    <row r="44" spans="2:16">
      <c r="B44" s="36">
        <f t="shared" si="0"/>
        <v>34</v>
      </c>
      <c r="C44" s="148"/>
      <c r="D44" s="148"/>
      <c r="E44" s="148"/>
      <c r="F44" s="201"/>
      <c r="G44" s="183"/>
      <c r="H44" s="190"/>
      <c r="I44" s="191"/>
      <c r="J44" s="195" t="str">
        <f>IF(H44="","",IF(I44="",MAX($K$11:K43),IF(I44=I43,J43,MAX($K$11:K43))))</f>
        <v/>
      </c>
      <c r="K44" s="195" t="str">
        <f t="shared" si="2"/>
        <v/>
      </c>
      <c r="L44" s="159" t="str">
        <f>IF(H44="","",IF(I44="",H44,IF(AND(H44=_xlfn.MAXIFS($H$11:$H$222,$I$11:$I$222,I44),COUNTIFS($H$11:H44,H44,$I$11:I44,I44)=1),H44,"")))</f>
        <v/>
      </c>
      <c r="M44" s="159" t="str">
        <f>IF(H44="","",IF(I44="","SECUENCIAL",IF(AND(H44=_xlfn.MAXIFS(H:H,I:I,I44),COUNTIFS($H$11:H44,H44,$I$11:I44,I44)=1),"SECUENCIAL","PARALELO")))</f>
        <v/>
      </c>
      <c r="N44" s="191"/>
      <c r="O44" s="191">
        <v>0</v>
      </c>
      <c r="P44" s="171">
        <v>0</v>
      </c>
    </row>
    <row r="45" spans="2:16">
      <c r="B45" s="36">
        <f t="shared" si="0"/>
        <v>35</v>
      </c>
      <c r="C45" s="148"/>
      <c r="D45" s="148"/>
      <c r="E45" s="148"/>
      <c r="F45" s="201"/>
      <c r="G45" s="183"/>
      <c r="H45" s="190"/>
      <c r="I45" s="191"/>
      <c r="J45" s="195" t="str">
        <f>IF(H45="","",IF(I45="",MAX($K$11:K44),IF(I45=I44,J44,MAX($K$11:K44))))</f>
        <v/>
      </c>
      <c r="K45" s="195" t="str">
        <f t="shared" si="2"/>
        <v/>
      </c>
      <c r="L45" s="159" t="str">
        <f>IF(H45="","",IF(I45="",H45,IF(AND(H45=_xlfn.MAXIFS($H$11:$H$222,$I$11:$I$222,I45),COUNTIFS($H$11:H45,H45,$I$11:I45,I45)=1),H45,"")))</f>
        <v/>
      </c>
      <c r="M45" s="159" t="str">
        <f>IF(H45="","",IF(I45="","SECUENCIAL",IF(AND(H45=_xlfn.MAXIFS(H:H,I:I,I45),COUNTIFS($H$11:H45,H45,$I$11:I45,I45)=1),"SECUENCIAL","PARALELO")))</f>
        <v/>
      </c>
      <c r="N45" s="191"/>
      <c r="O45" s="191">
        <v>0</v>
      </c>
      <c r="P45" s="171">
        <v>0</v>
      </c>
    </row>
    <row r="46" spans="2:16">
      <c r="B46" s="36">
        <f t="shared" si="0"/>
        <v>36</v>
      </c>
      <c r="C46" s="148"/>
      <c r="D46" s="148"/>
      <c r="E46" s="148"/>
      <c r="F46" s="201"/>
      <c r="G46" s="183"/>
      <c r="H46" s="190"/>
      <c r="I46" s="191"/>
      <c r="J46" s="195" t="str">
        <f>IF(H46="","",IF(I46="",MAX($K$11:K45),IF(I46=I45,J45,MAX($K$11:K45))))</f>
        <v/>
      </c>
      <c r="K46" s="195" t="str">
        <f t="shared" si="2"/>
        <v/>
      </c>
      <c r="L46" s="159" t="str">
        <f>IF(H46="","",IF(I46="",H46,IF(AND(H46=_xlfn.MAXIFS($H$11:$H$222,$I$11:$I$222,I46),COUNTIFS($H$11:H46,H46,$I$11:I46,I46)=1),H46,"")))</f>
        <v/>
      </c>
      <c r="M46" s="159" t="str">
        <f>IF(H46="","",IF(I46="","SECUENCIAL",IF(AND(H46=_xlfn.MAXIFS(H:H,I:I,I46),COUNTIFS($H$11:H46,H46,$I$11:I46,I46)=1),"SECUENCIAL","PARALELO")))</f>
        <v/>
      </c>
      <c r="N46" s="191"/>
      <c r="O46" s="191">
        <v>0</v>
      </c>
      <c r="P46" s="171">
        <v>0</v>
      </c>
    </row>
    <row r="47" spans="2:16">
      <c r="B47" s="36">
        <f t="shared" si="0"/>
        <v>37</v>
      </c>
      <c r="C47" s="148"/>
      <c r="D47" s="148"/>
      <c r="E47" s="148"/>
      <c r="F47" s="201"/>
      <c r="G47" s="183"/>
      <c r="H47" s="190"/>
      <c r="I47" s="191"/>
      <c r="J47" s="195" t="str">
        <f>IF(H47="","",IF(I47="",MAX($K$11:K46),IF(I47=I46,J46,MAX($K$11:K46))))</f>
        <v/>
      </c>
      <c r="K47" s="195" t="str">
        <f t="shared" si="2"/>
        <v/>
      </c>
      <c r="L47" s="159" t="str">
        <f>IF(H47="","",IF(I47="",H47,IF(AND(H47=_xlfn.MAXIFS($H$11:$H$222,$I$11:$I$222,I47),COUNTIFS($H$11:H47,H47,$I$11:I47,I47)=1),H47,"")))</f>
        <v/>
      </c>
      <c r="M47" s="159" t="str">
        <f>IF(H47="","",IF(I47="","SECUENCIAL",IF(AND(H47=_xlfn.MAXIFS(H:H,I:I,I47),COUNTIFS($H$11:H47,H47,$I$11:I47,I47)=1),"SECUENCIAL","PARALELO")))</f>
        <v/>
      </c>
      <c r="N47" s="191"/>
      <c r="O47" s="191">
        <v>0</v>
      </c>
      <c r="P47" s="171">
        <v>0</v>
      </c>
    </row>
    <row r="48" spans="2:16">
      <c r="B48" s="36">
        <f>B47+1</f>
        <v>38</v>
      </c>
      <c r="C48" s="148"/>
      <c r="D48" s="148"/>
      <c r="E48" s="148"/>
      <c r="F48" s="201"/>
      <c r="G48" s="183"/>
      <c r="H48" s="190"/>
      <c r="I48" s="191"/>
      <c r="J48" s="195" t="str">
        <f>IF(H48="","",IF(I48="",MAX($K$11:K47),IF(I48=I47,J47,MAX($K$11:K47))))</f>
        <v/>
      </c>
      <c r="K48" s="195" t="str">
        <f t="shared" si="2"/>
        <v/>
      </c>
      <c r="L48" s="159" t="str">
        <f>IF(H48="","",IF(I48="",H48,IF(AND(H48=_xlfn.MAXIFS($H$11:$H$222,$I$11:$I$222,I48),COUNTIFS($H$11:H48,H48,$I$11:I48,I48)=1),H48,"")))</f>
        <v/>
      </c>
      <c r="M48" s="159" t="str">
        <f>IF(H48="","",IF(I48="","SECUENCIAL",IF(AND(H48=_xlfn.MAXIFS(H:H,I:I,I48),COUNTIFS($H$11:H48,H48,$I$11:I48,I48)=1),"SECUENCIAL","PARALELO")))</f>
        <v/>
      </c>
      <c r="N48" s="191"/>
      <c r="O48" s="191">
        <v>0</v>
      </c>
      <c r="P48" s="171">
        <v>0</v>
      </c>
    </row>
    <row r="49" spans="2:16">
      <c r="B49" s="36">
        <f t="shared" si="0"/>
        <v>39</v>
      </c>
      <c r="C49" s="148"/>
      <c r="D49" s="148"/>
      <c r="E49" s="148"/>
      <c r="F49" s="201"/>
      <c r="G49" s="183"/>
      <c r="H49" s="190"/>
      <c r="I49" s="191"/>
      <c r="J49" s="195" t="str">
        <f>IF(H49="","",IF(I49="",MAX($K$11:K48),IF(I49=I48,J48,MAX($K$11:K48))))</f>
        <v/>
      </c>
      <c r="K49" s="195" t="str">
        <f t="shared" si="2"/>
        <v/>
      </c>
      <c r="L49" s="159" t="str">
        <f>IF(H49="","",IF(I49="",H49,IF(AND(H49=_xlfn.MAXIFS($H$11:$H$222,$I$11:$I$222,I49),COUNTIFS($H$11:H49,H49,$I$11:I49,I49)=1),H49,"")))</f>
        <v/>
      </c>
      <c r="M49" s="159" t="str">
        <f>IF(H49="","",IF(I49="","SECUENCIAL",IF(AND(H49=_xlfn.MAXIFS(H:H,I:I,I49),COUNTIFS($H$11:H49,H49,$I$11:I49,I49)=1),"SECUENCIAL","PARALELO")))</f>
        <v/>
      </c>
      <c r="N49" s="191"/>
      <c r="O49" s="191">
        <v>0</v>
      </c>
      <c r="P49" s="171">
        <v>0</v>
      </c>
    </row>
    <row r="50" spans="2:16">
      <c r="B50" s="36">
        <f t="shared" si="0"/>
        <v>40</v>
      </c>
      <c r="C50" s="148"/>
      <c r="D50" s="148"/>
      <c r="E50" s="148"/>
      <c r="F50" s="201"/>
      <c r="G50" s="183"/>
      <c r="H50" s="190"/>
      <c r="I50" s="191"/>
      <c r="J50" s="195" t="str">
        <f>IF(H50="","",IF(I50="",MAX($K$11:K49),IF(I50=I49,J49,MAX($K$11:K49))))</f>
        <v/>
      </c>
      <c r="K50" s="195" t="str">
        <f t="shared" si="2"/>
        <v/>
      </c>
      <c r="L50" s="159" t="str">
        <f>IF(H50="","",IF(I50="",H50,IF(AND(H50=_xlfn.MAXIFS($H$11:$H$222,$I$11:$I$222,I50),COUNTIFS($H$11:H50,H50,$I$11:I50,I50)=1),H50,"")))</f>
        <v/>
      </c>
      <c r="M50" s="159" t="str">
        <f>IF(H50="","",IF(I50="","SECUENCIAL",IF(AND(H50=_xlfn.MAXIFS(H:H,I:I,I50),COUNTIFS($H$11:H50,H50,$I$11:I50,I50)=1),"SECUENCIAL","PARALELO")))</f>
        <v/>
      </c>
      <c r="N50" s="191"/>
      <c r="O50" s="191">
        <v>0</v>
      </c>
      <c r="P50" s="171">
        <v>0</v>
      </c>
    </row>
    <row r="51" spans="2:16">
      <c r="B51" s="36">
        <f t="shared" si="0"/>
        <v>41</v>
      </c>
      <c r="C51" s="148"/>
      <c r="D51" s="148"/>
      <c r="E51" s="148"/>
      <c r="F51" s="201"/>
      <c r="G51" s="183"/>
      <c r="H51" s="190"/>
      <c r="I51" s="191"/>
      <c r="J51" s="195" t="str">
        <f>IF(H51="","",IF(I51="",MAX($K$11:K50),IF(I51=I50,J50,MAX($K$11:K50))))</f>
        <v/>
      </c>
      <c r="K51" s="195" t="str">
        <f t="shared" si="2"/>
        <v/>
      </c>
      <c r="L51" s="159" t="str">
        <f>IF(H51="","",IF(I51="",H51,IF(AND(H51=_xlfn.MAXIFS($H$11:$H$222,$I$11:$I$222,I51),COUNTIFS($H$11:H51,H51,$I$11:I51,I51)=1),H51,"")))</f>
        <v/>
      </c>
      <c r="M51" s="159" t="str">
        <f>IF(H51="","",IF(I51="","SECUENCIAL",IF(AND(H51=_xlfn.MAXIFS(H:H,I:I,I51),COUNTIFS($H$11:H51,H51,$I$11:I51,I51)=1),"SECUENCIAL","PARALELO")))</f>
        <v/>
      </c>
      <c r="N51" s="191"/>
      <c r="O51" s="191">
        <v>0</v>
      </c>
      <c r="P51" s="171">
        <v>0</v>
      </c>
    </row>
    <row r="52" spans="2:16">
      <c r="B52" s="36">
        <f t="shared" si="0"/>
        <v>42</v>
      </c>
      <c r="C52" s="148"/>
      <c r="D52" s="148"/>
      <c r="E52" s="148"/>
      <c r="F52" s="201"/>
      <c r="G52" s="183"/>
      <c r="H52" s="190"/>
      <c r="I52" s="191"/>
      <c r="J52" s="195" t="str">
        <f>IF(H52="","",IF(I52="",MAX($K$11:K51),IF(I52=I51,J51,MAX($K$11:K51))))</f>
        <v/>
      </c>
      <c r="K52" s="195" t="str">
        <f t="shared" si="2"/>
        <v/>
      </c>
      <c r="L52" s="159" t="str">
        <f>IF(H52="","",IF(I52="",H52,IF(AND(H52=_xlfn.MAXIFS($H$11:$H$222,$I$11:$I$222,I52),COUNTIFS($H$11:H52,H52,$I$11:I52,I52)=1),H52,"")))</f>
        <v/>
      </c>
      <c r="M52" s="159" t="str">
        <f>IF(H52="","",IF(I52="","SECUENCIAL",IF(AND(H52=_xlfn.MAXIFS(H:H,I:I,I52),COUNTIFS($H$11:H52,H52,$I$11:I52,I52)=1),"SECUENCIAL","PARALELO")))</f>
        <v/>
      </c>
      <c r="N52" s="191"/>
      <c r="O52" s="191">
        <v>0</v>
      </c>
      <c r="P52" s="171">
        <v>0</v>
      </c>
    </row>
    <row r="53" spans="2:16">
      <c r="B53" s="36">
        <f t="shared" si="0"/>
        <v>43</v>
      </c>
      <c r="C53" s="148"/>
      <c r="D53" s="148"/>
      <c r="E53" s="148"/>
      <c r="F53" s="201"/>
      <c r="G53" s="183"/>
      <c r="H53" s="190"/>
      <c r="I53" s="191"/>
      <c r="J53" s="195" t="str">
        <f>IF(H53="","",IF(I53="",MAX($K$11:K52),IF(I53=I52,J52,MAX($K$11:K52))))</f>
        <v/>
      </c>
      <c r="K53" s="195" t="str">
        <f t="shared" si="2"/>
        <v/>
      </c>
      <c r="L53" s="159" t="str">
        <f>IF(H53="","",IF(I53="",H53,IF(AND(H53=_xlfn.MAXIFS($H$11:$H$222,$I$11:$I$222,I53),COUNTIFS($H$11:H53,H53,$I$11:I53,I53)=1),H53,"")))</f>
        <v/>
      </c>
      <c r="M53" s="159" t="str">
        <f>IF(H53="","",IF(I53="","SECUENCIAL",IF(AND(H53=_xlfn.MAXIFS(H:H,I:I,I53),COUNTIFS($H$11:H53,H53,$I$11:I53,I53)=1),"SECUENCIAL","PARALELO")))</f>
        <v/>
      </c>
      <c r="N53" s="191"/>
      <c r="O53" s="191">
        <v>0</v>
      </c>
      <c r="P53" s="171">
        <v>0</v>
      </c>
    </row>
    <row r="54" spans="2:16">
      <c r="B54" s="36">
        <f t="shared" si="0"/>
        <v>44</v>
      </c>
      <c r="C54" s="148"/>
      <c r="D54" s="148"/>
      <c r="E54" s="148"/>
      <c r="F54" s="201"/>
      <c r="G54" s="183"/>
      <c r="H54" s="190"/>
      <c r="I54" s="191"/>
      <c r="J54" s="195" t="str">
        <f>IF(H54="","",IF(I54="",MAX($K$11:K53),IF(I54=I53,J53,MAX($K$11:K53))))</f>
        <v/>
      </c>
      <c r="K54" s="195" t="str">
        <f t="shared" si="2"/>
        <v/>
      </c>
      <c r="L54" s="159" t="str">
        <f>IF(H54="","",IF(I54="",H54,IF(AND(H54=_xlfn.MAXIFS($H$11:$H$222,$I$11:$I$222,I54),COUNTIFS($H$11:H54,H54,$I$11:I54,I54)=1),H54,"")))</f>
        <v/>
      </c>
      <c r="M54" s="159" t="str">
        <f>IF(H54="","",IF(I54="","SECUENCIAL",IF(AND(H54=_xlfn.MAXIFS(H:H,I:I,I54),COUNTIFS($H$11:H54,H54,$I$11:I54,I54)=1),"SECUENCIAL","PARALELO")))</f>
        <v/>
      </c>
      <c r="N54" s="191"/>
      <c r="O54" s="191">
        <v>0</v>
      </c>
      <c r="P54" s="171">
        <v>0</v>
      </c>
    </row>
    <row r="55" spans="2:16">
      <c r="B55" s="36">
        <f t="shared" si="0"/>
        <v>45</v>
      </c>
      <c r="C55" s="148"/>
      <c r="D55" s="148"/>
      <c r="E55" s="148"/>
      <c r="F55" s="201"/>
      <c r="G55" s="183"/>
      <c r="H55" s="190"/>
      <c r="I55" s="191"/>
      <c r="J55" s="195" t="str">
        <f>IF(H55="","",IF(I55="",MAX($K$11:K54),IF(I55=I54,J54,MAX($K$11:K54))))</f>
        <v/>
      </c>
      <c r="K55" s="195" t="str">
        <f t="shared" si="2"/>
        <v/>
      </c>
      <c r="L55" s="159" t="str">
        <f>IF(H55="","",IF(I55="",H55,IF(AND(H55=_xlfn.MAXIFS($H$11:$H$222,$I$11:$I$222,I55),COUNTIFS($H$11:H55,H55,$I$11:I55,I55)=1),H55,"")))</f>
        <v/>
      </c>
      <c r="M55" s="159" t="str">
        <f>IF(H55="","",IF(I55="","SECUENCIAL",IF(AND(H55=_xlfn.MAXIFS(H:H,I:I,I55),COUNTIFS($H$11:H55,H55,$I$11:I55,I55)=1),"SECUENCIAL","PARALELO")))</f>
        <v/>
      </c>
      <c r="N55" s="191"/>
      <c r="O55" s="191">
        <v>0</v>
      </c>
      <c r="P55" s="171">
        <v>0</v>
      </c>
    </row>
    <row r="56" spans="2:16">
      <c r="B56" s="36">
        <f t="shared" si="0"/>
        <v>46</v>
      </c>
      <c r="C56" s="148"/>
      <c r="D56" s="148"/>
      <c r="E56" s="148"/>
      <c r="F56" s="201"/>
      <c r="G56" s="183"/>
      <c r="H56" s="190"/>
      <c r="I56" s="191"/>
      <c r="J56" s="195" t="str">
        <f>IF(H56="","",IF(I56="",MAX($K$11:K55),IF(I56=I55,J55,MAX($K$11:K55))))</f>
        <v/>
      </c>
      <c r="K56" s="195" t="str">
        <f t="shared" si="2"/>
        <v/>
      </c>
      <c r="L56" s="159" t="str">
        <f>IF(H56="","",IF(I56="",H56,IF(AND(H56=_xlfn.MAXIFS($H$11:$H$222,$I$11:$I$222,I56),COUNTIFS($H$11:H56,H56,$I$11:I56,I56)=1),H56,"")))</f>
        <v/>
      </c>
      <c r="M56" s="159" t="str">
        <f>IF(H56="","",IF(I56="","SECUENCIAL",IF(AND(H56=_xlfn.MAXIFS(H:H,I:I,I56),COUNTIFS($H$11:H56,H56,$I$11:I56,I56)=1),"SECUENCIAL","PARALELO")))</f>
        <v/>
      </c>
      <c r="N56" s="191"/>
      <c r="O56" s="191">
        <v>0</v>
      </c>
      <c r="P56" s="171">
        <v>0</v>
      </c>
    </row>
    <row r="57" spans="2:16">
      <c r="B57" s="36">
        <f t="shared" si="0"/>
        <v>47</v>
      </c>
      <c r="C57" s="148"/>
      <c r="D57" s="148"/>
      <c r="E57" s="148"/>
      <c r="F57" s="201"/>
      <c r="G57" s="183"/>
      <c r="H57" s="190"/>
      <c r="I57" s="191"/>
      <c r="J57" s="195" t="str">
        <f>IF(H57="","",IF(I57="",MAX($K$11:K56),IF(I57=I56,J56,MAX($K$11:K56))))</f>
        <v/>
      </c>
      <c r="K57" s="195" t="str">
        <f t="shared" si="2"/>
        <v/>
      </c>
      <c r="L57" s="159" t="str">
        <f>IF(H57="","",IF(I57="",H57,IF(AND(H57=_xlfn.MAXIFS($H$11:$H$222,$I$11:$I$222,I57),COUNTIFS($H$11:H57,H57,$I$11:I57,I57)=1),H57,"")))</f>
        <v/>
      </c>
      <c r="M57" s="159" t="str">
        <f>IF(H57="","",IF(I57="","SECUENCIAL",IF(AND(H57=_xlfn.MAXIFS(H:H,I:I,I57),COUNTIFS($H$11:H57,H57,$I$11:I57,I57)=1),"SECUENCIAL","PARALELO")))</f>
        <v/>
      </c>
      <c r="N57" s="191"/>
      <c r="O57" s="191">
        <v>0</v>
      </c>
      <c r="P57" s="171">
        <v>0</v>
      </c>
    </row>
    <row r="58" spans="2:16">
      <c r="B58" s="36">
        <f t="shared" si="0"/>
        <v>48</v>
      </c>
      <c r="C58" s="148"/>
      <c r="D58" s="148"/>
      <c r="E58" s="148"/>
      <c r="F58" s="201"/>
      <c r="G58" s="183"/>
      <c r="H58" s="190"/>
      <c r="I58" s="191"/>
      <c r="J58" s="195" t="str">
        <f>IF(H58="","",IF(I58="",MAX($K$11:K57),IF(I58=I57,J57,MAX($K$11:K57))))</f>
        <v/>
      </c>
      <c r="K58" s="195" t="str">
        <f t="shared" si="2"/>
        <v/>
      </c>
      <c r="L58" s="159" t="str">
        <f>IF(H58="","",IF(I58="",H58,IF(AND(H58=_xlfn.MAXIFS($H$11:$H$222,$I$11:$I$222,I58),COUNTIFS($H$11:H58,H58,$I$11:I58,I58)=1),H58,"")))</f>
        <v/>
      </c>
      <c r="M58" s="159" t="str">
        <f>IF(H58="","",IF(I58="","SECUENCIAL",IF(AND(H58=_xlfn.MAXIFS(H:H,I:I,I58),COUNTIFS($H$11:H58,H58,$I$11:I58,I58)=1),"SECUENCIAL","PARALELO")))</f>
        <v/>
      </c>
      <c r="N58" s="191"/>
      <c r="O58" s="191">
        <v>0</v>
      </c>
      <c r="P58" s="171">
        <v>0</v>
      </c>
    </row>
    <row r="59" spans="2:16">
      <c r="B59" s="36">
        <f t="shared" si="0"/>
        <v>49</v>
      </c>
      <c r="C59" s="148"/>
      <c r="D59" s="148"/>
      <c r="E59" s="148"/>
      <c r="F59" s="201"/>
      <c r="G59" s="183"/>
      <c r="H59" s="190"/>
      <c r="I59" s="191"/>
      <c r="J59" s="195" t="str">
        <f>IF(H59="","",IF(I59="",MAX($K$11:K58),IF(I59=I58,J58,MAX($K$11:K58))))</f>
        <v/>
      </c>
      <c r="K59" s="195" t="str">
        <f t="shared" si="2"/>
        <v/>
      </c>
      <c r="L59" s="159" t="str">
        <f>IF(H59="","",IF(I59="",H59,IF(AND(H59=_xlfn.MAXIFS($H$11:$H$222,$I$11:$I$222,I59),COUNTIFS($H$11:H59,H59,$I$11:I59,I59)=1),H59,"")))</f>
        <v/>
      </c>
      <c r="M59" s="159" t="str">
        <f>IF(H59="","",IF(I59="","SECUENCIAL",IF(AND(H59=_xlfn.MAXIFS(H:H,I:I,I59),COUNTIFS($H$11:H59,H59,$I$11:I59,I59)=1),"SECUENCIAL","PARALELO")))</f>
        <v/>
      </c>
      <c r="N59" s="191"/>
      <c r="O59" s="191">
        <v>0</v>
      </c>
      <c r="P59" s="171">
        <v>0</v>
      </c>
    </row>
    <row r="60" spans="2:16" ht="15" thickBot="1">
      <c r="B60" s="37">
        <f t="shared" si="0"/>
        <v>50</v>
      </c>
      <c r="C60" s="150"/>
      <c r="D60" s="150"/>
      <c r="E60" s="150"/>
      <c r="F60" s="200"/>
      <c r="G60" s="186"/>
      <c r="H60" s="192"/>
      <c r="I60" s="193"/>
      <c r="J60" s="196" t="str">
        <f>IF(H60="","",IF(I60="",MAX($K$11:K59),IF(I60=I59,J59,MAX($K$11:K59))))</f>
        <v/>
      </c>
      <c r="K60" s="196" t="str">
        <f t="shared" si="2"/>
        <v/>
      </c>
      <c r="L60" s="164" t="str">
        <f>IF(H60="","",IF(I60="",H60,IF(AND(H60=_xlfn.MAXIFS($H$11:$H$222,$I$11:$I$222,I60),COUNTIFS($H$11:H60,H60,$I$11:I60,I60)=1),H60,"")))</f>
        <v/>
      </c>
      <c r="M60" s="164" t="str">
        <f>IF(H60="","",IF(I60="","SECUENCIAL",IF(AND(H60=_xlfn.MAXIFS(H:H,I:I,I60),COUNTIFS($H$11:H60,H60,$I$11:I60,I60)=1),"SECUENCIAL","PARALELO")))</f>
        <v/>
      </c>
      <c r="N60" s="193"/>
      <c r="O60" s="193">
        <v>0</v>
      </c>
      <c r="P60" s="172">
        <v>0</v>
      </c>
    </row>
    <row r="61" spans="2:16" ht="15">
      <c r="B61" s="116"/>
      <c r="C61" s="117"/>
      <c r="D61" s="117"/>
      <c r="E61" s="117"/>
      <c r="F61" s="118"/>
      <c r="G61" s="119"/>
      <c r="H61" s="119"/>
      <c r="I61" s="152"/>
      <c r="J61" s="65"/>
      <c r="K61" s="65"/>
      <c r="L61" s="65"/>
      <c r="M61" s="65"/>
      <c r="N61" s="65"/>
      <c r="O61" s="65"/>
      <c r="P61" s="65"/>
    </row>
    <row r="62" spans="2:16" ht="15" thickBot="1"/>
    <row r="63" spans="2:16" ht="15">
      <c r="B63" s="334" t="s">
        <v>76</v>
      </c>
      <c r="C63" s="335"/>
      <c r="D63" s="335"/>
      <c r="E63" s="336"/>
      <c r="F63" s="238">
        <f>(SUM(P11:P60))/1440</f>
        <v>0</v>
      </c>
      <c r="G63" s="65"/>
      <c r="H63" s="65"/>
      <c r="I63" s="153"/>
      <c r="J63" s="65"/>
      <c r="K63" s="65"/>
      <c r="L63" s="153"/>
      <c r="M63" s="153"/>
      <c r="N63" s="155"/>
      <c r="O63" s="155"/>
      <c r="P63" s="155"/>
    </row>
    <row r="64" spans="2:16" ht="15">
      <c r="B64" s="337" t="s">
        <v>71</v>
      </c>
      <c r="C64" s="338"/>
      <c r="D64" s="338"/>
      <c r="E64" s="339"/>
      <c r="F64" s="239">
        <f>(SUM(L11:L60)/1440)-F63</f>
        <v>0</v>
      </c>
      <c r="G64" s="17"/>
      <c r="H64" s="65"/>
      <c r="I64" s="153"/>
      <c r="J64" s="65"/>
      <c r="K64" s="65"/>
      <c r="L64" s="153"/>
      <c r="M64" s="153"/>
      <c r="N64" s="155"/>
      <c r="O64" s="155"/>
      <c r="P64" s="169">
        <f>+F63/1440</f>
        <v>0</v>
      </c>
    </row>
    <row r="65" spans="2:16" ht="15">
      <c r="B65" s="337" t="s">
        <v>77</v>
      </c>
      <c r="C65" s="338"/>
      <c r="D65" s="338"/>
      <c r="E65" s="339"/>
      <c r="F65" s="239">
        <f>SUM(N11:N60)/1440</f>
        <v>0</v>
      </c>
      <c r="G65" s="65"/>
      <c r="H65" s="65"/>
      <c r="I65" s="153"/>
      <c r="J65" s="65"/>
      <c r="K65" s="65"/>
      <c r="L65" s="153"/>
      <c r="M65" s="153"/>
      <c r="N65" s="155"/>
      <c r="O65" s="155"/>
      <c r="P65" s="155"/>
    </row>
    <row r="66" spans="2:16" ht="15.75" thickBot="1">
      <c r="B66" s="340" t="s">
        <v>78</v>
      </c>
      <c r="C66" s="341"/>
      <c r="D66" s="341"/>
      <c r="E66" s="342"/>
      <c r="F66" s="240">
        <f>(SUM(O11:O60))/1440</f>
        <v>0</v>
      </c>
      <c r="G66" s="65"/>
      <c r="H66" s="65"/>
      <c r="I66" s="153"/>
      <c r="J66" s="65"/>
      <c r="K66" s="166"/>
      <c r="L66" s="153"/>
      <c r="M66" s="153"/>
      <c r="N66" s="155"/>
      <c r="O66" s="155"/>
      <c r="P66" s="155"/>
    </row>
    <row r="67" spans="2:16" s="17" customFormat="1">
      <c r="I67" s="33"/>
      <c r="J67" s="123"/>
      <c r="K67" s="123"/>
      <c r="L67" s="156"/>
      <c r="M67" s="156"/>
      <c r="N67" s="33"/>
      <c r="O67" s="33"/>
      <c r="P67" s="33"/>
    </row>
    <row r="68" spans="2:16" s="18" customFormat="1">
      <c r="I68" s="154"/>
      <c r="J68" s="124"/>
      <c r="K68" s="124"/>
      <c r="L68" s="157"/>
      <c r="M68" s="157"/>
      <c r="N68" s="154"/>
      <c r="O68" s="154"/>
      <c r="P68" s="154"/>
    </row>
    <row r="69" spans="2:16" s="18" customFormat="1">
      <c r="I69" s="154"/>
      <c r="J69" s="124"/>
      <c r="K69" s="124"/>
      <c r="L69" s="157"/>
      <c r="M69" s="157"/>
      <c r="N69" s="154"/>
      <c r="O69" s="154"/>
      <c r="P69" s="154"/>
    </row>
    <row r="70" spans="2:16" s="18" customFormat="1">
      <c r="I70" s="154"/>
      <c r="J70" s="124"/>
      <c r="K70" s="124"/>
      <c r="L70" s="157"/>
      <c r="M70" s="157"/>
      <c r="N70" s="154"/>
      <c r="O70" s="154"/>
      <c r="P70" s="154"/>
    </row>
    <row r="71" spans="2:16" s="18" customFormat="1">
      <c r="I71" s="154"/>
      <c r="J71" s="123"/>
      <c r="K71" s="124"/>
      <c r="L71" s="157"/>
      <c r="M71" s="157"/>
      <c r="N71" s="154"/>
      <c r="O71" s="154"/>
      <c r="P71" s="154"/>
    </row>
    <row r="72" spans="2:16" s="18" customFormat="1">
      <c r="I72" s="154"/>
      <c r="J72" s="123"/>
      <c r="K72" s="124"/>
      <c r="L72" s="157"/>
      <c r="M72" s="157"/>
      <c r="N72" s="154"/>
      <c r="O72" s="154"/>
      <c r="P72" s="154"/>
    </row>
    <row r="73" spans="2:16" s="18" customFormat="1">
      <c r="I73" s="154"/>
      <c r="J73" s="124"/>
      <c r="K73" s="124"/>
      <c r="L73" s="157"/>
      <c r="M73" s="157"/>
      <c r="N73" s="154"/>
      <c r="O73" s="154"/>
      <c r="P73" s="154"/>
    </row>
    <row r="74" spans="2:16" s="18" customFormat="1">
      <c r="I74" s="154"/>
      <c r="J74" s="124"/>
      <c r="K74" s="124"/>
      <c r="L74" s="157"/>
      <c r="M74" s="157"/>
      <c r="N74" s="154"/>
      <c r="O74" s="154"/>
      <c r="P74" s="154"/>
    </row>
    <row r="75" spans="2:16" s="18" customFormat="1">
      <c r="I75" s="154"/>
      <c r="J75" s="124"/>
      <c r="K75" s="124"/>
      <c r="L75" s="157"/>
      <c r="M75" s="157"/>
      <c r="N75" s="154"/>
      <c r="O75" s="154"/>
      <c r="P75" s="154"/>
    </row>
    <row r="76" spans="2:16" s="17" customFormat="1">
      <c r="I76" s="33"/>
      <c r="J76" s="123"/>
      <c r="K76" s="123"/>
      <c r="L76" s="156"/>
      <c r="M76" s="156"/>
      <c r="N76" s="33"/>
      <c r="O76" s="33"/>
      <c r="P76" s="33"/>
    </row>
    <row r="77" spans="2:16" s="17" customFormat="1">
      <c r="I77" s="33"/>
      <c r="J77" s="123"/>
      <c r="K77" s="123"/>
      <c r="L77" s="156"/>
      <c r="M77" s="156"/>
      <c r="N77" s="33"/>
      <c r="O77" s="33"/>
      <c r="P77" s="33"/>
    </row>
    <row r="78" spans="2:16" s="17" customFormat="1">
      <c r="I78" s="33"/>
      <c r="J78" s="123"/>
      <c r="K78" s="123"/>
      <c r="L78" s="156"/>
      <c r="M78" s="156"/>
      <c r="N78" s="33"/>
      <c r="O78" s="33"/>
      <c r="P78" s="33"/>
    </row>
    <row r="79" spans="2:16" s="17" customFormat="1">
      <c r="I79" s="33"/>
      <c r="J79" s="123"/>
      <c r="K79" s="123"/>
      <c r="L79" s="156"/>
      <c r="M79" s="156"/>
      <c r="N79" s="33"/>
      <c r="O79" s="33"/>
      <c r="P79" s="33"/>
    </row>
    <row r="80" spans="2:16" s="17" customFormat="1">
      <c r="I80" s="33"/>
      <c r="J80" s="123"/>
      <c r="K80" s="123"/>
      <c r="L80" s="156"/>
      <c r="M80" s="156"/>
      <c r="N80" s="33"/>
      <c r="O80" s="33"/>
      <c r="P80" s="33"/>
    </row>
    <row r="81" spans="9:16" s="17" customFormat="1">
      <c r="I81" s="33"/>
      <c r="J81" s="123"/>
      <c r="K81" s="123"/>
      <c r="L81" s="156"/>
      <c r="M81" s="156"/>
      <c r="N81" s="33"/>
      <c r="O81" s="33"/>
      <c r="P81" s="33"/>
    </row>
    <row r="82" spans="9:16" s="17" customFormat="1">
      <c r="I82" s="33"/>
      <c r="J82" s="123"/>
      <c r="K82" s="123"/>
      <c r="L82" s="156"/>
      <c r="M82" s="156"/>
      <c r="N82" s="33"/>
      <c r="O82" s="33"/>
      <c r="P82" s="33"/>
    </row>
    <row r="83" spans="9:16" s="17" customFormat="1">
      <c r="I83" s="33"/>
      <c r="J83" s="123"/>
      <c r="K83" s="123"/>
      <c r="L83" s="156"/>
      <c r="M83" s="156"/>
      <c r="N83" s="33"/>
      <c r="O83" s="33"/>
      <c r="P83" s="33"/>
    </row>
    <row r="84" spans="9:16" s="17" customFormat="1">
      <c r="I84" s="33"/>
      <c r="J84" s="123"/>
      <c r="K84" s="123"/>
      <c r="L84" s="156"/>
      <c r="M84" s="156"/>
      <c r="N84" s="33"/>
      <c r="O84" s="33"/>
      <c r="P84" s="33"/>
    </row>
    <row r="85" spans="9:16" s="17" customFormat="1">
      <c r="I85" s="33"/>
      <c r="J85" s="123"/>
      <c r="K85" s="123"/>
      <c r="L85" s="156"/>
      <c r="M85" s="156"/>
      <c r="N85" s="33"/>
      <c r="O85" s="33"/>
      <c r="P85" s="33"/>
    </row>
    <row r="86" spans="9:16" s="17" customFormat="1">
      <c r="I86" s="33"/>
      <c r="J86" s="123"/>
      <c r="K86" s="123"/>
      <c r="L86" s="156"/>
      <c r="M86" s="156"/>
      <c r="N86" s="33"/>
      <c r="O86" s="33"/>
      <c r="P86" s="33"/>
    </row>
  </sheetData>
  <sheetProtection sheet="1" formatCells="0" formatColumns="0" formatRows="0" selectLockedCells="1"/>
  <protectedRanges>
    <protectedRange algorithmName="SHA-512" hashValue="lGHUNcSPJxcZ18aAYQ8GuQafrSYykYhoy/5jdcEl4QeY/05vOmxDufiuZtNHQzwW+6R0jytF3zHQ8THSH6yKHg==" saltValue="XVMOaF+xrqYyG7L/frQ1+A==" spinCount="100000" sqref="J11:M60" name="Rango1"/>
  </protectedRanges>
  <mergeCells count="10">
    <mergeCell ref="B63:E63"/>
    <mergeCell ref="B64:E64"/>
    <mergeCell ref="B65:E65"/>
    <mergeCell ref="B66:E66"/>
    <mergeCell ref="F2:N5"/>
    <mergeCell ref="G6:J8"/>
    <mergeCell ref="B7:E7"/>
    <mergeCell ref="B6:E6"/>
    <mergeCell ref="B8:E8"/>
    <mergeCell ref="K6:P8"/>
  </mergeCells>
  <conditionalFormatting sqref="M11:M60">
    <cfRule type="containsText" dxfId="4" priority="1" operator="containsText" text="PARALELO">
      <formula>NOT(ISERROR(SEARCH("PARALELO",M11)))</formula>
    </cfRule>
    <cfRule type="containsText" dxfId="3" priority="2" operator="containsText" text="SECUENCIAL">
      <formula>NOT(ISERROR(SEARCH("SECUENCIAL",M11)))</formula>
    </cfRule>
  </conditionalFormatting>
  <dataValidations count="3">
    <dataValidation allowBlank="1" showInputMessage="1" showErrorMessage="1" prompt="Este campo es obligatorio para la revisión y aprobación del RFC." sqref="D10" xr:uid="{C202B063-B0CC-49C4-BA6E-DA43C11F0936}"/>
    <dataValidation allowBlank="1" showInputMessage="1" showErrorMessage="1" prompt="En este campo se debe relacionar el Rol o frente ejecutor (No colocar nombres propios)" sqref="G10" xr:uid="{A5BFDFCC-DC29-437D-9855-759CC32F1FD8}"/>
    <dataValidation allowBlank="1" showInputMessage="1" showErrorMessage="1" prompt="Cuando el cambio incluye uno o varios Sistemas de Información se debe adicionar el código (EJ: APP002) la Sigla (Ej: CNA) correspondiente." sqref="C10:C61" xr:uid="{BD8DF003-BAED-4B1E-A210-30980ACB23A1}"/>
  </dataValidations>
  <pageMargins left="0.7" right="0.7" top="0.75" bottom="0.75" header="0.3" footer="0.3"/>
  <pageSetup scale="70" orientation="landscape" r:id="rId1"/>
  <ignoredErrors>
    <ignoredError xmlns:x16r3="http://schemas.microsoft.com/office/spreadsheetml/2018/08/main" sqref="F7" x16r3:misleadingFormat="1"/>
    <ignoredError sqref="B48:B60 J11:M15 B12:B47 J17:M37 J16:M16 F66"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7DD97B7-6A04-44D8-97BA-E0CFD7A685F7}">
          <x14:formula1>
            <xm:f>Listas!$E$2:$E$5</xm:f>
          </x14:formula1>
          <xm:sqref>D11:D61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T76"/>
  <sheetViews>
    <sheetView showGridLines="0" zoomScale="70" zoomScaleNormal="70" workbookViewId="0">
      <selection activeCell="I67" sqref="I67"/>
    </sheetView>
  </sheetViews>
  <sheetFormatPr defaultColWidth="11.42578125" defaultRowHeight="14.25"/>
  <cols>
    <col min="1" max="1" width="4.28515625" style="14" customWidth="1"/>
    <col min="2" max="2" width="8.140625" style="14" customWidth="1"/>
    <col min="3" max="3" width="11.28515625" style="14" bestFit="1" customWidth="1"/>
    <col min="4" max="4" width="13.140625" style="14" bestFit="1" customWidth="1"/>
    <col min="5" max="5" width="30.28515625" style="14" customWidth="1"/>
    <col min="6" max="6" width="30" style="14" customWidth="1"/>
    <col min="7" max="7" width="29.7109375" style="14" customWidth="1"/>
    <col min="8" max="8" width="14.28515625" style="14" bestFit="1" customWidth="1"/>
    <col min="9" max="9" width="23.28515625" style="14" bestFit="1" customWidth="1"/>
    <col min="10" max="10" width="24.28515625" style="14" customWidth="1"/>
    <col min="11" max="11" width="20.28515625" style="14" bestFit="1" customWidth="1"/>
    <col min="12" max="16384" width="11.42578125" style="14"/>
  </cols>
  <sheetData>
    <row r="1" spans="2:20" ht="15" thickBot="1"/>
    <row r="2" spans="2:20" ht="55.15" customHeight="1">
      <c r="B2" s="136"/>
      <c r="C2" s="137"/>
      <c r="D2" s="137"/>
      <c r="E2" s="137"/>
      <c r="F2" s="382" t="s">
        <v>79</v>
      </c>
      <c r="G2" s="383"/>
      <c r="H2" s="383"/>
      <c r="I2" s="384"/>
      <c r="J2" s="142"/>
      <c r="K2" s="143"/>
    </row>
    <row r="3" spans="2:20" ht="13.9" customHeight="1">
      <c r="B3" s="138"/>
      <c r="C3" s="139"/>
      <c r="D3" s="139"/>
      <c r="E3" s="139"/>
      <c r="F3" s="385"/>
      <c r="G3" s="386"/>
      <c r="H3" s="386"/>
      <c r="I3" s="387"/>
      <c r="J3" s="144"/>
      <c r="K3" s="145"/>
    </row>
    <row r="4" spans="2:20" ht="14.45" customHeight="1" thickBot="1">
      <c r="B4" s="140"/>
      <c r="C4" s="141"/>
      <c r="D4" s="141"/>
      <c r="E4" s="141"/>
      <c r="F4" s="388"/>
      <c r="G4" s="389"/>
      <c r="H4" s="389"/>
      <c r="I4" s="390"/>
      <c r="J4" s="146"/>
      <c r="K4" s="147"/>
    </row>
    <row r="5" spans="2:20" ht="15" thickBot="1">
      <c r="B5" s="8"/>
      <c r="C5" s="8"/>
      <c r="D5" s="8"/>
      <c r="E5" s="8"/>
      <c r="F5" s="9"/>
      <c r="G5" s="9"/>
      <c r="H5" s="9"/>
      <c r="I5" s="9"/>
    </row>
    <row r="6" spans="2:20" ht="15" customHeight="1">
      <c r="B6" s="224" t="s">
        <v>57</v>
      </c>
      <c r="C6" s="225"/>
      <c r="D6" s="225"/>
      <c r="E6" s="226"/>
      <c r="F6" s="236">
        <f>+Implementación!F6</f>
        <v>0</v>
      </c>
      <c r="G6" s="376" t="s">
        <v>80</v>
      </c>
      <c r="H6" s="377"/>
      <c r="I6" s="363">
        <f>+'RFC '!B21</f>
        <v>0</v>
      </c>
      <c r="J6" s="364"/>
      <c r="K6" s="365"/>
      <c r="L6" s="251"/>
      <c r="M6" s="251"/>
      <c r="N6" s="251"/>
      <c r="O6" s="251"/>
      <c r="P6" s="251"/>
      <c r="Q6" s="251"/>
      <c r="R6" s="251"/>
      <c r="S6" s="251"/>
      <c r="T6" s="251"/>
    </row>
    <row r="7" spans="2:20">
      <c r="B7" s="227" t="s">
        <v>59</v>
      </c>
      <c r="C7" s="228"/>
      <c r="D7" s="228"/>
      <c r="E7" s="229"/>
      <c r="F7" s="237">
        <f>+Implementación!F7</f>
        <v>0</v>
      </c>
      <c r="G7" s="378"/>
      <c r="H7" s="379"/>
      <c r="I7" s="366"/>
      <c r="J7" s="367"/>
      <c r="K7" s="368"/>
      <c r="L7" s="251"/>
      <c r="M7" s="251"/>
      <c r="N7" s="251"/>
      <c r="O7" s="251"/>
      <c r="P7" s="251"/>
      <c r="Q7" s="251"/>
      <c r="R7" s="251"/>
      <c r="S7" s="251"/>
      <c r="T7" s="251"/>
    </row>
    <row r="8" spans="2:20" ht="28.9" customHeight="1" thickBot="1">
      <c r="B8" s="221" t="s">
        <v>81</v>
      </c>
      <c r="C8" s="222"/>
      <c r="D8" s="222"/>
      <c r="E8" s="223"/>
      <c r="F8" s="217">
        <f>+Implementación!F8</f>
        <v>0</v>
      </c>
      <c r="G8" s="380"/>
      <c r="H8" s="381"/>
      <c r="I8" s="369"/>
      <c r="J8" s="370"/>
      <c r="K8" s="371"/>
      <c r="L8" s="251"/>
      <c r="M8" s="251"/>
      <c r="N8" s="251"/>
      <c r="O8" s="251"/>
      <c r="P8" s="251"/>
      <c r="Q8" s="251"/>
      <c r="R8" s="251"/>
      <c r="S8" s="251"/>
      <c r="T8" s="251"/>
    </row>
    <row r="9" spans="2:20" ht="15" thickBot="1">
      <c r="B9" s="8"/>
      <c r="C9" s="8"/>
      <c r="D9" s="8"/>
      <c r="E9" s="8"/>
      <c r="F9" s="8"/>
      <c r="G9" s="8"/>
      <c r="H9" s="8"/>
      <c r="I9" s="8"/>
    </row>
    <row r="10" spans="2:20" s="15" customFormat="1" ht="57.75" thickBot="1">
      <c r="B10" s="175" t="s">
        <v>61</v>
      </c>
      <c r="C10" s="176" t="s">
        <v>62</v>
      </c>
      <c r="D10" s="176" t="s">
        <v>63</v>
      </c>
      <c r="E10" s="114" t="s">
        <v>64</v>
      </c>
      <c r="F10" s="176" t="s">
        <v>65</v>
      </c>
      <c r="G10" s="176" t="s">
        <v>66</v>
      </c>
      <c r="H10" s="177" t="s">
        <v>82</v>
      </c>
      <c r="I10" s="114" t="s">
        <v>73</v>
      </c>
      <c r="J10" s="114" t="s">
        <v>74</v>
      </c>
      <c r="K10" s="115" t="s">
        <v>75</v>
      </c>
    </row>
    <row r="11" spans="2:20">
      <c r="B11" s="35">
        <v>1</v>
      </c>
      <c r="C11" s="34"/>
      <c r="D11" s="34"/>
      <c r="E11" s="34"/>
      <c r="F11" s="235"/>
      <c r="G11" s="197"/>
      <c r="H11" s="167"/>
      <c r="I11" s="168"/>
      <c r="J11" s="167"/>
      <c r="K11" s="170"/>
    </row>
    <row r="12" spans="2:20">
      <c r="B12" s="36">
        <f>B11+1</f>
        <v>2</v>
      </c>
      <c r="C12" s="12"/>
      <c r="D12" s="12"/>
      <c r="E12" s="12"/>
      <c r="F12" s="230"/>
      <c r="G12" s="198"/>
      <c r="H12" s="158"/>
      <c r="I12" s="160"/>
      <c r="J12" s="159"/>
      <c r="K12" s="171"/>
    </row>
    <row r="13" spans="2:20">
      <c r="B13" s="36">
        <f t="shared" ref="B13:B60" si="0">B12+1</f>
        <v>3</v>
      </c>
      <c r="C13" s="12"/>
      <c r="D13" s="12"/>
      <c r="E13" s="12"/>
      <c r="F13" s="230"/>
      <c r="G13" s="198"/>
      <c r="H13" s="158"/>
      <c r="I13" s="160"/>
      <c r="J13" s="159"/>
      <c r="K13" s="171"/>
    </row>
    <row r="14" spans="2:20">
      <c r="B14" s="36">
        <f t="shared" si="0"/>
        <v>4</v>
      </c>
      <c r="C14" s="12"/>
      <c r="D14" s="12"/>
      <c r="E14" s="12"/>
      <c r="F14" s="230"/>
      <c r="G14" s="198"/>
      <c r="H14" s="158"/>
      <c r="I14" s="160"/>
      <c r="J14" s="159"/>
      <c r="K14" s="171"/>
    </row>
    <row r="15" spans="2:20">
      <c r="B15" s="36">
        <f t="shared" si="0"/>
        <v>5</v>
      </c>
      <c r="C15" s="12"/>
      <c r="D15" s="12"/>
      <c r="E15" s="12"/>
      <c r="F15" s="230"/>
      <c r="G15" s="198"/>
      <c r="H15" s="158"/>
      <c r="I15" s="160"/>
      <c r="J15" s="159"/>
      <c r="K15" s="171"/>
    </row>
    <row r="16" spans="2:20">
      <c r="B16" s="36">
        <f t="shared" si="0"/>
        <v>6</v>
      </c>
      <c r="C16" s="12"/>
      <c r="D16" s="12"/>
      <c r="E16" s="12"/>
      <c r="F16" s="230"/>
      <c r="G16" s="198"/>
      <c r="H16" s="162"/>
      <c r="I16" s="160"/>
      <c r="J16" s="159"/>
      <c r="K16" s="171"/>
    </row>
    <row r="17" spans="2:11">
      <c r="B17" s="36">
        <f t="shared" si="0"/>
        <v>7</v>
      </c>
      <c r="C17" s="12"/>
      <c r="D17" s="12"/>
      <c r="E17" s="12"/>
      <c r="F17" s="230"/>
      <c r="G17" s="198"/>
      <c r="H17" s="162"/>
      <c r="I17" s="160"/>
      <c r="J17" s="159"/>
      <c r="K17" s="171"/>
    </row>
    <row r="18" spans="2:11">
      <c r="B18" s="36">
        <f t="shared" si="0"/>
        <v>8</v>
      </c>
      <c r="C18" s="12"/>
      <c r="D18" s="12"/>
      <c r="E18" s="12"/>
      <c r="F18" s="230"/>
      <c r="G18" s="198"/>
      <c r="H18" s="162"/>
      <c r="I18" s="160"/>
      <c r="J18" s="159"/>
      <c r="K18" s="171"/>
    </row>
    <row r="19" spans="2:11">
      <c r="B19" s="36">
        <f t="shared" si="0"/>
        <v>9</v>
      </c>
      <c r="C19" s="12"/>
      <c r="D19" s="12"/>
      <c r="E19" s="12"/>
      <c r="F19" s="230"/>
      <c r="G19" s="198"/>
      <c r="H19" s="162"/>
      <c r="I19" s="160"/>
      <c r="J19" s="159"/>
      <c r="K19" s="171"/>
    </row>
    <row r="20" spans="2:11">
      <c r="B20" s="36">
        <f t="shared" si="0"/>
        <v>10</v>
      </c>
      <c r="C20" s="12"/>
      <c r="D20" s="12"/>
      <c r="E20" s="12"/>
      <c r="F20" s="230"/>
      <c r="G20" s="198"/>
      <c r="H20" s="162"/>
      <c r="I20" s="160"/>
      <c r="J20" s="159"/>
      <c r="K20" s="171"/>
    </row>
    <row r="21" spans="2:11">
      <c r="B21" s="36">
        <f t="shared" si="0"/>
        <v>11</v>
      </c>
      <c r="C21" s="12"/>
      <c r="D21" s="12"/>
      <c r="E21" s="12"/>
      <c r="F21" s="230"/>
      <c r="G21" s="198"/>
      <c r="H21" s="162"/>
      <c r="I21" s="160"/>
      <c r="J21" s="159"/>
      <c r="K21" s="171"/>
    </row>
    <row r="22" spans="2:11">
      <c r="B22" s="36">
        <f t="shared" si="0"/>
        <v>12</v>
      </c>
      <c r="C22" s="12"/>
      <c r="D22" s="12"/>
      <c r="E22" s="12"/>
      <c r="F22" s="230"/>
      <c r="G22" s="198"/>
      <c r="H22" s="162"/>
      <c r="I22" s="160"/>
      <c r="J22" s="159"/>
      <c r="K22" s="171"/>
    </row>
    <row r="23" spans="2:11">
      <c r="B23" s="36">
        <f t="shared" si="0"/>
        <v>13</v>
      </c>
      <c r="C23" s="12"/>
      <c r="D23" s="12"/>
      <c r="E23" s="12"/>
      <c r="F23" s="230"/>
      <c r="G23" s="198"/>
      <c r="H23" s="162"/>
      <c r="I23" s="160"/>
      <c r="J23" s="159"/>
      <c r="K23" s="171"/>
    </row>
    <row r="24" spans="2:11">
      <c r="B24" s="36">
        <f t="shared" si="0"/>
        <v>14</v>
      </c>
      <c r="C24" s="12"/>
      <c r="D24" s="12"/>
      <c r="E24" s="12"/>
      <c r="F24" s="230"/>
      <c r="G24" s="198"/>
      <c r="H24" s="162"/>
      <c r="I24" s="160"/>
      <c r="J24" s="159"/>
      <c r="K24" s="171"/>
    </row>
    <row r="25" spans="2:11">
      <c r="B25" s="36">
        <f t="shared" si="0"/>
        <v>15</v>
      </c>
      <c r="C25" s="12"/>
      <c r="D25" s="12"/>
      <c r="E25" s="12"/>
      <c r="F25" s="230"/>
      <c r="G25" s="198"/>
      <c r="H25" s="162"/>
      <c r="I25" s="160"/>
      <c r="J25" s="159"/>
      <c r="K25" s="171"/>
    </row>
    <row r="26" spans="2:11">
      <c r="B26" s="36">
        <f t="shared" si="0"/>
        <v>16</v>
      </c>
      <c r="C26" s="12"/>
      <c r="D26" s="12"/>
      <c r="E26" s="12"/>
      <c r="F26" s="230"/>
      <c r="G26" s="198"/>
      <c r="H26" s="162"/>
      <c r="I26" s="160"/>
      <c r="J26" s="159"/>
      <c r="K26" s="171"/>
    </row>
    <row r="27" spans="2:11">
      <c r="B27" s="36">
        <f t="shared" si="0"/>
        <v>17</v>
      </c>
      <c r="C27" s="12"/>
      <c r="D27" s="12"/>
      <c r="E27" s="12"/>
      <c r="F27" s="230"/>
      <c r="G27" s="198"/>
      <c r="H27" s="162"/>
      <c r="I27" s="160"/>
      <c r="J27" s="159"/>
      <c r="K27" s="171"/>
    </row>
    <row r="28" spans="2:11">
      <c r="B28" s="36">
        <f t="shared" si="0"/>
        <v>18</v>
      </c>
      <c r="C28" s="12"/>
      <c r="D28" s="12"/>
      <c r="E28" s="12"/>
      <c r="F28" s="230"/>
      <c r="G28" s="198"/>
      <c r="H28" s="162"/>
      <c r="I28" s="160"/>
      <c r="J28" s="159"/>
      <c r="K28" s="171"/>
    </row>
    <row r="29" spans="2:11">
      <c r="B29" s="36">
        <f t="shared" si="0"/>
        <v>19</v>
      </c>
      <c r="C29" s="12"/>
      <c r="D29" s="12"/>
      <c r="E29" s="12"/>
      <c r="F29" s="230"/>
      <c r="G29" s="198"/>
      <c r="H29" s="162"/>
      <c r="I29" s="160"/>
      <c r="J29" s="159"/>
      <c r="K29" s="171"/>
    </row>
    <row r="30" spans="2:11">
      <c r="B30" s="36">
        <f t="shared" si="0"/>
        <v>20</v>
      </c>
      <c r="C30" s="12"/>
      <c r="D30" s="12"/>
      <c r="E30" s="12"/>
      <c r="F30" s="230"/>
      <c r="G30" s="198"/>
      <c r="H30" s="162"/>
      <c r="I30" s="160"/>
      <c r="J30" s="159"/>
      <c r="K30" s="171"/>
    </row>
    <row r="31" spans="2:11">
      <c r="B31" s="36">
        <f t="shared" si="0"/>
        <v>21</v>
      </c>
      <c r="C31" s="12"/>
      <c r="D31" s="12"/>
      <c r="E31" s="12"/>
      <c r="F31" s="230"/>
      <c r="G31" s="198"/>
      <c r="H31" s="162"/>
      <c r="I31" s="160"/>
      <c r="J31" s="159"/>
      <c r="K31" s="171"/>
    </row>
    <row r="32" spans="2:11">
      <c r="B32" s="36">
        <f t="shared" si="0"/>
        <v>22</v>
      </c>
      <c r="C32" s="12"/>
      <c r="D32" s="12"/>
      <c r="E32" s="12"/>
      <c r="F32" s="230"/>
      <c r="G32" s="198"/>
      <c r="H32" s="162"/>
      <c r="I32" s="160"/>
      <c r="J32" s="159"/>
      <c r="K32" s="171"/>
    </row>
    <row r="33" spans="2:11">
      <c r="B33" s="36">
        <f t="shared" si="0"/>
        <v>23</v>
      </c>
      <c r="C33" s="12"/>
      <c r="D33" s="12"/>
      <c r="E33" s="12"/>
      <c r="F33" s="230"/>
      <c r="G33" s="198"/>
      <c r="H33" s="162"/>
      <c r="I33" s="160"/>
      <c r="J33" s="159"/>
      <c r="K33" s="171"/>
    </row>
    <row r="34" spans="2:11">
      <c r="B34" s="36">
        <f t="shared" si="0"/>
        <v>24</v>
      </c>
      <c r="C34" s="12"/>
      <c r="D34" s="12"/>
      <c r="E34" s="12"/>
      <c r="F34" s="230"/>
      <c r="G34" s="198"/>
      <c r="H34" s="162"/>
      <c r="I34" s="160"/>
      <c r="J34" s="159"/>
      <c r="K34" s="171"/>
    </row>
    <row r="35" spans="2:11">
      <c r="B35" s="36">
        <f t="shared" si="0"/>
        <v>25</v>
      </c>
      <c r="C35" s="12"/>
      <c r="D35" s="12"/>
      <c r="E35" s="12"/>
      <c r="F35" s="230"/>
      <c r="G35" s="198"/>
      <c r="H35" s="163"/>
      <c r="I35" s="160"/>
      <c r="J35" s="159"/>
      <c r="K35" s="171"/>
    </row>
    <row r="36" spans="2:11">
      <c r="B36" s="36">
        <f t="shared" si="0"/>
        <v>26</v>
      </c>
      <c r="C36" s="12"/>
      <c r="D36" s="12"/>
      <c r="E36" s="12"/>
      <c r="F36" s="230"/>
      <c r="G36" s="198"/>
      <c r="H36" s="162"/>
      <c r="I36" s="160"/>
      <c r="J36" s="159"/>
      <c r="K36" s="171"/>
    </row>
    <row r="37" spans="2:11">
      <c r="B37" s="36">
        <f t="shared" si="0"/>
        <v>27</v>
      </c>
      <c r="C37" s="12"/>
      <c r="D37" s="12"/>
      <c r="E37" s="12"/>
      <c r="F37" s="230"/>
      <c r="G37" s="198"/>
      <c r="H37" s="162"/>
      <c r="I37" s="160"/>
      <c r="J37" s="159"/>
      <c r="K37" s="171"/>
    </row>
    <row r="38" spans="2:11">
      <c r="B38" s="36">
        <f t="shared" si="0"/>
        <v>28</v>
      </c>
      <c r="C38" s="12"/>
      <c r="D38" s="12"/>
      <c r="E38" s="12"/>
      <c r="F38" s="230"/>
      <c r="G38" s="198"/>
      <c r="H38" s="158"/>
      <c r="I38" s="178"/>
      <c r="J38" s="159"/>
      <c r="K38" s="171"/>
    </row>
    <row r="39" spans="2:11">
      <c r="B39" s="36">
        <f t="shared" si="0"/>
        <v>29</v>
      </c>
      <c r="C39" s="12"/>
      <c r="D39" s="12"/>
      <c r="E39" s="12"/>
      <c r="F39" s="230"/>
      <c r="G39" s="198"/>
      <c r="H39" s="159"/>
      <c r="I39" s="160"/>
      <c r="J39" s="159"/>
      <c r="K39" s="171"/>
    </row>
    <row r="40" spans="2:11">
      <c r="B40" s="36">
        <f t="shared" si="0"/>
        <v>30</v>
      </c>
      <c r="C40" s="12"/>
      <c r="D40" s="12"/>
      <c r="E40" s="12"/>
      <c r="F40" s="230"/>
      <c r="G40" s="198"/>
      <c r="H40" s="158"/>
      <c r="I40" s="160"/>
      <c r="J40" s="159"/>
      <c r="K40" s="171"/>
    </row>
    <row r="41" spans="2:11">
      <c r="B41" s="36">
        <f t="shared" si="0"/>
        <v>31</v>
      </c>
      <c r="C41" s="12"/>
      <c r="D41" s="12"/>
      <c r="E41" s="12"/>
      <c r="F41" s="230"/>
      <c r="G41" s="198"/>
      <c r="H41" s="158"/>
      <c r="I41" s="160"/>
      <c r="J41" s="159"/>
      <c r="K41" s="171"/>
    </row>
    <row r="42" spans="2:11">
      <c r="B42" s="36">
        <f t="shared" si="0"/>
        <v>32</v>
      </c>
      <c r="C42" s="12"/>
      <c r="D42" s="12"/>
      <c r="E42" s="12"/>
      <c r="F42" s="230"/>
      <c r="G42" s="198"/>
      <c r="H42" s="158"/>
      <c r="I42" s="160"/>
      <c r="J42" s="159"/>
      <c r="K42" s="171"/>
    </row>
    <row r="43" spans="2:11">
      <c r="B43" s="36">
        <f t="shared" si="0"/>
        <v>33</v>
      </c>
      <c r="C43" s="12"/>
      <c r="D43" s="12"/>
      <c r="E43" s="12"/>
      <c r="F43" s="230"/>
      <c r="G43" s="198"/>
      <c r="H43" s="158"/>
      <c r="I43" s="160"/>
      <c r="J43" s="159"/>
      <c r="K43" s="171"/>
    </row>
    <row r="44" spans="2:11">
      <c r="B44" s="36">
        <f t="shared" si="0"/>
        <v>34</v>
      </c>
      <c r="C44" s="12"/>
      <c r="D44" s="12"/>
      <c r="E44" s="12"/>
      <c r="F44" s="230"/>
      <c r="G44" s="198"/>
      <c r="H44" s="162"/>
      <c r="I44" s="160"/>
      <c r="J44" s="159"/>
      <c r="K44" s="171"/>
    </row>
    <row r="45" spans="2:11">
      <c r="B45" s="36">
        <f t="shared" si="0"/>
        <v>35</v>
      </c>
      <c r="C45" s="12"/>
      <c r="D45" s="12"/>
      <c r="E45" s="12"/>
      <c r="F45" s="230"/>
      <c r="G45" s="198"/>
      <c r="H45" s="162"/>
      <c r="I45" s="160"/>
      <c r="J45" s="159"/>
      <c r="K45" s="171"/>
    </row>
    <row r="46" spans="2:11">
      <c r="B46" s="36">
        <f t="shared" si="0"/>
        <v>36</v>
      </c>
      <c r="C46" s="12"/>
      <c r="D46" s="12"/>
      <c r="E46" s="12"/>
      <c r="F46" s="230"/>
      <c r="G46" s="198"/>
      <c r="H46" s="162"/>
      <c r="I46" s="160"/>
      <c r="J46" s="159"/>
      <c r="K46" s="171"/>
    </row>
    <row r="47" spans="2:11">
      <c r="B47" s="36">
        <f t="shared" si="0"/>
        <v>37</v>
      </c>
      <c r="C47" s="12"/>
      <c r="D47" s="12"/>
      <c r="E47" s="12"/>
      <c r="F47" s="230"/>
      <c r="G47" s="198"/>
      <c r="H47" s="162"/>
      <c r="I47" s="160"/>
      <c r="J47" s="159"/>
      <c r="K47" s="171"/>
    </row>
    <row r="48" spans="2:11">
      <c r="B48" s="36">
        <f t="shared" si="0"/>
        <v>38</v>
      </c>
      <c r="C48" s="12"/>
      <c r="D48" s="12"/>
      <c r="E48" s="12"/>
      <c r="F48" s="230"/>
      <c r="G48" s="198"/>
      <c r="H48" s="162"/>
      <c r="I48" s="160"/>
      <c r="J48" s="159"/>
      <c r="K48" s="171"/>
    </row>
    <row r="49" spans="2:11">
      <c r="B49" s="36">
        <f t="shared" si="0"/>
        <v>39</v>
      </c>
      <c r="C49" s="12"/>
      <c r="D49" s="12"/>
      <c r="E49" s="12"/>
      <c r="F49" s="230"/>
      <c r="G49" s="198"/>
      <c r="H49" s="162"/>
      <c r="I49" s="160"/>
      <c r="J49" s="159"/>
      <c r="K49" s="171"/>
    </row>
    <row r="50" spans="2:11">
      <c r="B50" s="36">
        <f t="shared" si="0"/>
        <v>40</v>
      </c>
      <c r="C50" s="12"/>
      <c r="D50" s="12"/>
      <c r="E50" s="12"/>
      <c r="F50" s="230"/>
      <c r="G50" s="198"/>
      <c r="H50" s="162"/>
      <c r="I50" s="160"/>
      <c r="J50" s="159"/>
      <c r="K50" s="171"/>
    </row>
    <row r="51" spans="2:11">
      <c r="B51" s="36">
        <f t="shared" si="0"/>
        <v>41</v>
      </c>
      <c r="C51" s="12"/>
      <c r="D51" s="12"/>
      <c r="E51" s="12"/>
      <c r="F51" s="230"/>
      <c r="G51" s="198"/>
      <c r="H51" s="162"/>
      <c r="I51" s="160"/>
      <c r="J51" s="159"/>
      <c r="K51" s="171"/>
    </row>
    <row r="52" spans="2:11">
      <c r="B52" s="36">
        <f t="shared" si="0"/>
        <v>42</v>
      </c>
      <c r="C52" s="12"/>
      <c r="D52" s="12"/>
      <c r="E52" s="12"/>
      <c r="F52" s="230"/>
      <c r="G52" s="198"/>
      <c r="H52" s="162"/>
      <c r="I52" s="160"/>
      <c r="J52" s="159"/>
      <c r="K52" s="171"/>
    </row>
    <row r="53" spans="2:11">
      <c r="B53" s="36">
        <f t="shared" si="0"/>
        <v>43</v>
      </c>
      <c r="C53" s="12"/>
      <c r="D53" s="12"/>
      <c r="E53" s="12"/>
      <c r="F53" s="230"/>
      <c r="G53" s="198"/>
      <c r="H53" s="162"/>
      <c r="I53" s="160"/>
      <c r="J53" s="159"/>
      <c r="K53" s="171"/>
    </row>
    <row r="54" spans="2:11">
      <c r="B54" s="36">
        <f t="shared" si="0"/>
        <v>44</v>
      </c>
      <c r="C54" s="12"/>
      <c r="D54" s="12"/>
      <c r="E54" s="12"/>
      <c r="F54" s="230"/>
      <c r="G54" s="198"/>
      <c r="H54" s="162"/>
      <c r="I54" s="160"/>
      <c r="J54" s="159"/>
      <c r="K54" s="171"/>
    </row>
    <row r="55" spans="2:11">
      <c r="B55" s="36">
        <f t="shared" si="0"/>
        <v>45</v>
      </c>
      <c r="C55" s="12"/>
      <c r="D55" s="12"/>
      <c r="E55" s="12"/>
      <c r="F55" s="230"/>
      <c r="G55" s="198"/>
      <c r="H55" s="162"/>
      <c r="I55" s="160"/>
      <c r="J55" s="159"/>
      <c r="K55" s="171"/>
    </row>
    <row r="56" spans="2:11">
      <c r="B56" s="36">
        <f t="shared" si="0"/>
        <v>46</v>
      </c>
      <c r="C56" s="12"/>
      <c r="D56" s="12"/>
      <c r="E56" s="12"/>
      <c r="F56" s="230"/>
      <c r="G56" s="198"/>
      <c r="H56" s="162"/>
      <c r="I56" s="160"/>
      <c r="J56" s="159"/>
      <c r="K56" s="171"/>
    </row>
    <row r="57" spans="2:11">
      <c r="B57" s="36">
        <f t="shared" si="0"/>
        <v>47</v>
      </c>
      <c r="C57" s="12"/>
      <c r="D57" s="12"/>
      <c r="E57" s="12"/>
      <c r="F57" s="230"/>
      <c r="G57" s="198"/>
      <c r="H57" s="162"/>
      <c r="I57" s="160"/>
      <c r="J57" s="159"/>
      <c r="K57" s="171"/>
    </row>
    <row r="58" spans="2:11">
      <c r="B58" s="36">
        <f t="shared" si="0"/>
        <v>48</v>
      </c>
      <c r="C58" s="12"/>
      <c r="D58" s="12"/>
      <c r="E58" s="12"/>
      <c r="F58" s="230"/>
      <c r="G58" s="198"/>
      <c r="H58" s="162"/>
      <c r="I58" s="160"/>
      <c r="J58" s="159"/>
      <c r="K58" s="171"/>
    </row>
    <row r="59" spans="2:11">
      <c r="B59" s="36">
        <f t="shared" si="0"/>
        <v>49</v>
      </c>
      <c r="C59" s="12"/>
      <c r="D59" s="12"/>
      <c r="E59" s="12"/>
      <c r="F59" s="230"/>
      <c r="G59" s="198"/>
      <c r="H59" s="162"/>
      <c r="I59" s="160"/>
      <c r="J59" s="159"/>
      <c r="K59" s="171"/>
    </row>
    <row r="60" spans="2:11" ht="15" thickBot="1">
      <c r="B60" s="37">
        <f t="shared" si="0"/>
        <v>50</v>
      </c>
      <c r="C60" s="13"/>
      <c r="D60" s="13"/>
      <c r="E60" s="13"/>
      <c r="F60" s="231"/>
      <c r="G60" s="199"/>
      <c r="H60" s="188"/>
      <c r="I60" s="165"/>
      <c r="J60" s="164"/>
      <c r="K60" s="172"/>
    </row>
    <row r="61" spans="2:11">
      <c r="B61" s="116"/>
      <c r="C61" s="117"/>
      <c r="D61" s="117"/>
      <c r="E61" s="117"/>
      <c r="F61" s="118"/>
      <c r="G61" s="119"/>
      <c r="H61" s="173"/>
      <c r="I61" s="174"/>
      <c r="J61" s="174"/>
      <c r="K61" s="173"/>
    </row>
    <row r="62" spans="2:11" ht="15" thickBot="1">
      <c r="B62" s="116"/>
      <c r="C62" s="117"/>
      <c r="D62" s="117"/>
      <c r="E62" s="117"/>
      <c r="F62" s="118"/>
      <c r="G62" s="120"/>
      <c r="H62" s="120"/>
      <c r="I62" s="120"/>
      <c r="J62" s="121"/>
      <c r="K62" s="121"/>
    </row>
    <row r="63" spans="2:11" ht="15">
      <c r="B63" s="334" t="s">
        <v>76</v>
      </c>
      <c r="C63" s="335"/>
      <c r="D63" s="335"/>
      <c r="E63" s="335"/>
      <c r="F63" s="238">
        <f>(SUM(K11:K60))/1440</f>
        <v>0</v>
      </c>
    </row>
    <row r="64" spans="2:11" ht="15">
      <c r="B64" s="372" t="s">
        <v>83</v>
      </c>
      <c r="C64" s="373"/>
      <c r="D64" s="373"/>
      <c r="E64" s="373"/>
      <c r="F64" s="239">
        <f>(SUM(H11:H60)/1440)-F63</f>
        <v>0</v>
      </c>
    </row>
    <row r="65" spans="2:11" ht="15">
      <c r="B65" s="372" t="s">
        <v>77</v>
      </c>
      <c r="C65" s="373"/>
      <c r="D65" s="373"/>
      <c r="E65" s="373"/>
      <c r="F65" s="239">
        <f>(SUM(I11:I60))/1440</f>
        <v>0</v>
      </c>
    </row>
    <row r="66" spans="2:11" ht="15.75" thickBot="1">
      <c r="B66" s="374" t="s">
        <v>78</v>
      </c>
      <c r="C66" s="375"/>
      <c r="D66" s="375"/>
      <c r="E66" s="375"/>
      <c r="F66" s="240">
        <f>(SUM(J11:J60))/1440</f>
        <v>0</v>
      </c>
    </row>
    <row r="69" spans="2:11" ht="15" thickBot="1"/>
    <row r="70" spans="2:11" ht="15">
      <c r="B70" s="131" t="s">
        <v>84</v>
      </c>
      <c r="C70" s="132"/>
      <c r="D70" s="232"/>
      <c r="E70" s="233"/>
      <c r="F70" s="233"/>
      <c r="G70" s="233"/>
      <c r="H70" s="233"/>
      <c r="I70" s="233"/>
      <c r="J70" s="233"/>
      <c r="K70" s="234"/>
    </row>
    <row r="71" spans="2:11">
      <c r="B71" s="133"/>
      <c r="C71" s="134"/>
      <c r="D71" s="134"/>
      <c r="E71" s="134"/>
      <c r="F71" s="134"/>
      <c r="G71" s="134"/>
      <c r="H71" s="134"/>
      <c r="I71" s="134"/>
      <c r="J71" s="134"/>
      <c r="K71" s="135"/>
    </row>
    <row r="72" spans="2:11">
      <c r="B72" s="125"/>
      <c r="C72" s="126"/>
      <c r="D72" s="126"/>
      <c r="E72" s="126"/>
      <c r="F72" s="126"/>
      <c r="G72" s="126"/>
      <c r="H72" s="126"/>
      <c r="I72" s="126"/>
      <c r="J72" s="126"/>
      <c r="K72" s="127"/>
    </row>
    <row r="73" spans="2:11">
      <c r="B73" s="125"/>
      <c r="C73" s="126"/>
      <c r="D73" s="126"/>
      <c r="E73" s="126"/>
      <c r="F73" s="126"/>
      <c r="G73" s="126"/>
      <c r="H73" s="126"/>
      <c r="I73" s="126"/>
      <c r="J73" s="126"/>
      <c r="K73" s="127"/>
    </row>
    <row r="74" spans="2:11">
      <c r="B74" s="125"/>
      <c r="C74" s="126"/>
      <c r="D74" s="126"/>
      <c r="E74" s="126"/>
      <c r="F74" s="126"/>
      <c r="G74" s="126"/>
      <c r="H74" s="126"/>
      <c r="I74" s="126"/>
      <c r="J74" s="126"/>
      <c r="K74" s="127"/>
    </row>
    <row r="75" spans="2:11">
      <c r="B75" s="125"/>
      <c r="C75" s="126"/>
      <c r="D75" s="126"/>
      <c r="E75" s="126"/>
      <c r="F75" s="126"/>
      <c r="G75" s="126"/>
      <c r="H75" s="126"/>
      <c r="I75" s="126"/>
      <c r="J75" s="126"/>
      <c r="K75" s="127"/>
    </row>
    <row r="76" spans="2:11" ht="15" thickBot="1">
      <c r="B76" s="128"/>
      <c r="C76" s="129"/>
      <c r="D76" s="129"/>
      <c r="E76" s="129"/>
      <c r="F76" s="129"/>
      <c r="G76" s="129"/>
      <c r="H76" s="129"/>
      <c r="I76" s="129"/>
      <c r="J76" s="129"/>
      <c r="K76" s="130"/>
    </row>
  </sheetData>
  <mergeCells count="7">
    <mergeCell ref="B65:E65"/>
    <mergeCell ref="B66:E66"/>
    <mergeCell ref="B63:E63"/>
    <mergeCell ref="G6:H8"/>
    <mergeCell ref="F2:I4"/>
    <mergeCell ref="I6:K8"/>
    <mergeCell ref="B64:E64"/>
  </mergeCells>
  <dataValidations disablePrompts="1" count="3">
    <dataValidation allowBlank="1" showInputMessage="1" showErrorMessage="1" prompt="Este campo es obligatorio para la revisión y aprobación del RFC." sqref="D10" xr:uid="{EAABC320-735B-4DD2-A9CD-AB23D98F3780}"/>
    <dataValidation allowBlank="1" showInputMessage="1" showErrorMessage="1" prompt="En este campo se debe relacionar el Rol o frente ejecutor (No colocar nombres propios)" sqref="G10" xr:uid="{0BB599C0-48EB-401D-B67C-0B61E0C560FB}"/>
    <dataValidation allowBlank="1" showInputMessage="1" showErrorMessage="1" prompt="Cuando el cambio incluye uno o varios Sistemas de Información se debe adicionar el código (EJ: APP002) la Sigla (Ej: CNA) correspondiente." sqref="C10:C62" xr:uid="{09DFBA4B-ADCE-4388-9084-33AB3BF63B45}"/>
  </dataValidations>
  <pageMargins left="0.7" right="0.7" top="0.75" bottom="0.75" header="0.3" footer="0.3"/>
  <pageSetup scale="77" orientation="landscape" r:id="rId1"/>
  <ignoredErrors>
    <ignoredError sqref="B12:B60 F63:F66" unlockedFormula="1"/>
  </ignoredError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7CFE629-9EB1-4D46-A9E2-51135A6FEF9B}">
          <x14:formula1>
            <xm:f>Listas!$E$2:$E$5</xm:f>
          </x14:formula1>
          <xm:sqref>D11:D62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pageSetUpPr fitToPage="1"/>
  </sheetPr>
  <dimension ref="A1:BX100"/>
  <sheetViews>
    <sheetView showGridLines="0" zoomScale="70" zoomScaleNormal="70" workbookViewId="0">
      <selection activeCell="U15" sqref="U15"/>
    </sheetView>
  </sheetViews>
  <sheetFormatPr defaultColWidth="11.42578125" defaultRowHeight="15" customHeight="1"/>
  <cols>
    <col min="1" max="1" width="5.7109375" style="45" customWidth="1"/>
    <col min="2" max="2" width="25.7109375" style="8" bestFit="1" customWidth="1"/>
    <col min="3" max="3" width="40.85546875" style="8" customWidth="1"/>
    <col min="4" max="4" width="43.42578125" style="8" customWidth="1"/>
    <col min="5" max="5" width="42" style="46" customWidth="1"/>
    <col min="6" max="6" width="29.28515625" style="8" customWidth="1"/>
    <col min="7" max="39" width="5.7109375" style="47" customWidth="1"/>
    <col min="40" max="41" width="11.42578125" style="47"/>
    <col min="42" max="42" width="26.140625" style="47" bestFit="1" customWidth="1"/>
    <col min="43" max="43" width="22.7109375" style="47" bestFit="1" customWidth="1"/>
    <col min="44" max="44" width="17.85546875" style="47" bestFit="1" customWidth="1"/>
    <col min="45" max="45" width="23.140625" style="47" customWidth="1"/>
    <col min="46" max="46" width="10.42578125" style="47" bestFit="1" customWidth="1"/>
    <col min="47" max="47" width="10.42578125" style="47" customWidth="1"/>
    <col min="48" max="48" width="11.42578125" style="47"/>
    <col min="49" max="49" width="26.140625" style="47" bestFit="1" customWidth="1"/>
    <col min="50" max="52" width="11.42578125" style="47"/>
    <col min="53" max="68" width="11.42578125" style="50"/>
    <col min="69" max="76" width="11.42578125" style="45"/>
    <col min="77" max="16384" width="11.42578125" style="8"/>
  </cols>
  <sheetData>
    <row r="1" spans="2:68" thickBot="1">
      <c r="AW1" s="48" t="str">
        <f>+AP12</f>
        <v>a.- Infraestructura</v>
      </c>
      <c r="AX1" s="49">
        <v>10</v>
      </c>
    </row>
    <row r="2" spans="2:68" ht="57.6" customHeight="1">
      <c r="B2" s="415"/>
      <c r="C2" s="382" t="s">
        <v>85</v>
      </c>
      <c r="D2" s="419"/>
      <c r="E2" s="420"/>
      <c r="F2" s="392"/>
      <c r="AW2" s="48" t="str">
        <f>+AQ12</f>
        <v>b.- Aplicaciones</v>
      </c>
      <c r="AX2" s="49">
        <v>10</v>
      </c>
    </row>
    <row r="3" spans="2:68" ht="28.5" customHeight="1">
      <c r="B3" s="416"/>
      <c r="C3" s="421"/>
      <c r="D3" s="422"/>
      <c r="E3" s="423"/>
      <c r="F3" s="393"/>
      <c r="AW3" s="48"/>
      <c r="AX3" s="49"/>
    </row>
    <row r="4" spans="2:68" ht="24" customHeight="1" thickBot="1">
      <c r="B4" s="417"/>
      <c r="C4" s="401"/>
      <c r="D4" s="402"/>
      <c r="E4" s="403"/>
      <c r="F4" s="394"/>
      <c r="AW4" s="48" t="str">
        <f>+AR12</f>
        <v>c.- Networking</v>
      </c>
      <c r="AX4" s="49">
        <v>5</v>
      </c>
    </row>
    <row r="5" spans="2:68" thickBot="1">
      <c r="C5" s="9"/>
      <c r="D5" s="9"/>
      <c r="F5" s="9"/>
      <c r="AW5" s="48" t="str">
        <f>+AS12</f>
        <v>d.- Aplicaciones e Infrestructura</v>
      </c>
      <c r="AX5" s="49">
        <v>15</v>
      </c>
    </row>
    <row r="6" spans="2:68" ht="14.25">
      <c r="B6" s="51" t="s">
        <v>57</v>
      </c>
      <c r="C6" s="10">
        <f>+'RFC '!L5</f>
        <v>0</v>
      </c>
      <c r="D6" s="404" t="s">
        <v>80</v>
      </c>
      <c r="E6" s="407">
        <f>+'RFC '!B21</f>
        <v>0</v>
      </c>
      <c r="F6" s="408"/>
      <c r="AW6" s="47" t="s">
        <v>86</v>
      </c>
      <c r="AX6" s="49">
        <v>5</v>
      </c>
    </row>
    <row r="7" spans="2:68" ht="14.25">
      <c r="B7" s="52" t="s">
        <v>59</v>
      </c>
      <c r="C7" s="11">
        <f>+Rollback!F7</f>
        <v>0</v>
      </c>
      <c r="D7" s="405"/>
      <c r="E7" s="409"/>
      <c r="F7" s="410"/>
      <c r="AW7" s="47" t="s">
        <v>87</v>
      </c>
      <c r="AX7" s="47">
        <v>20</v>
      </c>
    </row>
    <row r="8" spans="2:68" ht="45" customHeight="1" thickBot="1">
      <c r="B8" s="53" t="s">
        <v>81</v>
      </c>
      <c r="C8" s="179">
        <f>'RFC '!I40</f>
        <v>0</v>
      </c>
      <c r="D8" s="406"/>
      <c r="E8" s="411"/>
      <c r="F8" s="412"/>
      <c r="AW8" s="47" t="s">
        <v>88</v>
      </c>
      <c r="AX8" s="47">
        <v>10</v>
      </c>
    </row>
    <row r="9" spans="2:68" thickBot="1"/>
    <row r="10" spans="2:68" thickBot="1">
      <c r="B10" s="69" t="s">
        <v>61</v>
      </c>
      <c r="C10" s="413" t="s">
        <v>89</v>
      </c>
      <c r="D10" s="413"/>
      <c r="E10" s="70" t="s">
        <v>90</v>
      </c>
      <c r="F10" s="71" t="s">
        <v>91</v>
      </c>
      <c r="AW10" s="47" t="s">
        <v>92</v>
      </c>
      <c r="AX10" s="47" t="s">
        <v>92</v>
      </c>
    </row>
    <row r="11" spans="2:68" ht="33.6" customHeight="1">
      <c r="B11" s="67">
        <v>1</v>
      </c>
      <c r="C11" s="418" t="s">
        <v>93</v>
      </c>
      <c r="D11" s="418"/>
      <c r="E11" s="68"/>
      <c r="F11" s="72">
        <f>IF(E11="",0,VLOOKUP(E11,Matriz!$AW$11:$AX$29,2,FALSE))</f>
        <v>0</v>
      </c>
      <c r="AP11" s="47" t="s">
        <v>94</v>
      </c>
      <c r="AQ11" s="54" t="s">
        <v>95</v>
      </c>
      <c r="AW11" s="47" t="s">
        <v>94</v>
      </c>
      <c r="AX11" s="49">
        <v>10</v>
      </c>
    </row>
    <row r="12" spans="2:68" s="55" customFormat="1" ht="33.6" customHeight="1">
      <c r="B12" s="56">
        <v>2</v>
      </c>
      <c r="C12" s="414" t="s">
        <v>96</v>
      </c>
      <c r="D12" s="414"/>
      <c r="E12" s="57"/>
      <c r="F12" s="73">
        <f>IF(E12="",0,VLOOKUP(E12,Matriz!$AW$1:$BC$29,2,FALSE))</f>
        <v>0</v>
      </c>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t="s">
        <v>97</v>
      </c>
      <c r="AO12" s="54"/>
      <c r="AP12" s="54" t="s">
        <v>98</v>
      </c>
      <c r="AQ12" s="54" t="s">
        <v>99</v>
      </c>
      <c r="AR12" s="54" t="s">
        <v>100</v>
      </c>
      <c r="AS12" s="54" t="s">
        <v>101</v>
      </c>
      <c r="AT12" s="47" t="s">
        <v>86</v>
      </c>
      <c r="AU12" s="47" t="s">
        <v>87</v>
      </c>
      <c r="AV12" s="47" t="s">
        <v>88</v>
      </c>
      <c r="AW12" s="54" t="s">
        <v>95</v>
      </c>
      <c r="AX12" s="49">
        <v>5</v>
      </c>
      <c r="AY12" s="47"/>
      <c r="AZ12" s="47"/>
      <c r="BA12" s="50"/>
      <c r="BB12" s="50"/>
      <c r="BC12" s="50"/>
      <c r="BD12" s="50"/>
      <c r="BE12" s="50"/>
      <c r="BF12" s="50"/>
      <c r="BG12" s="50"/>
      <c r="BH12" s="50"/>
      <c r="BI12" s="50"/>
      <c r="BJ12" s="50"/>
      <c r="BK12" s="50"/>
      <c r="BL12" s="50"/>
      <c r="BM12" s="50"/>
      <c r="BN12" s="50"/>
      <c r="BO12" s="47"/>
      <c r="BP12" s="47"/>
    </row>
    <row r="13" spans="2:68" ht="33.6" customHeight="1">
      <c r="B13" s="58">
        <v>3</v>
      </c>
      <c r="C13" s="391" t="s">
        <v>102</v>
      </c>
      <c r="D13" s="391"/>
      <c r="E13" s="57"/>
      <c r="F13" s="72">
        <f>IF(E13="",0,VLOOKUP(E13,Matriz!$AW$11:$AX$29,2,FALSE))</f>
        <v>0</v>
      </c>
      <c r="AO13" s="54"/>
      <c r="AP13" s="54" t="s">
        <v>103</v>
      </c>
      <c r="AQ13" s="54" t="s">
        <v>104</v>
      </c>
      <c r="AR13" s="54" t="s">
        <v>105</v>
      </c>
      <c r="AS13" s="54" t="s">
        <v>106</v>
      </c>
      <c r="AT13" s="54" t="s">
        <v>107</v>
      </c>
      <c r="AU13" s="54"/>
    </row>
    <row r="14" spans="2:68" ht="33.6" customHeight="1">
      <c r="B14" s="56">
        <v>4</v>
      </c>
      <c r="C14" s="391" t="s">
        <v>108</v>
      </c>
      <c r="D14" s="391"/>
      <c r="E14" s="59"/>
      <c r="F14" s="72">
        <f>IF(E14="",0,VLOOKUP(E14,Matriz!$AW$11:$AX$100,2,FALSE))</f>
        <v>0</v>
      </c>
      <c r="AP14" s="54" t="s">
        <v>109</v>
      </c>
      <c r="AQ14" s="54" t="s">
        <v>110</v>
      </c>
      <c r="AR14" s="54"/>
      <c r="AS14" s="54"/>
    </row>
    <row r="15" spans="2:68" ht="33.6" customHeight="1">
      <c r="B15" s="58">
        <v>5</v>
      </c>
      <c r="C15" s="391" t="s">
        <v>111</v>
      </c>
      <c r="D15" s="391"/>
      <c r="E15" s="59"/>
      <c r="F15" s="72">
        <f>IF(E15="",0,VLOOKUP(E15,Matriz!$AW$11:$AX$100,2,FALSE))</f>
        <v>0</v>
      </c>
      <c r="AP15" s="54" t="s">
        <v>112</v>
      </c>
      <c r="AQ15" s="54" t="s">
        <v>113</v>
      </c>
      <c r="AR15" s="54" t="s">
        <v>114</v>
      </c>
      <c r="AW15" s="48" t="e">
        <f>+#REF!</f>
        <v>#REF!</v>
      </c>
      <c r="AX15" s="49">
        <v>8</v>
      </c>
    </row>
    <row r="16" spans="2:68" ht="33.6" customHeight="1">
      <c r="B16" s="56">
        <v>6</v>
      </c>
      <c r="C16" s="391" t="s">
        <v>115</v>
      </c>
      <c r="D16" s="391"/>
      <c r="E16" s="59"/>
      <c r="F16" s="72">
        <f>IF(E16="",0,VLOOKUP(E16,Matriz!$AW$11:$AX$100,2,FALSE))</f>
        <v>0</v>
      </c>
      <c r="AO16" s="54"/>
      <c r="AP16" s="54" t="s">
        <v>112</v>
      </c>
      <c r="AQ16" s="54" t="s">
        <v>113</v>
      </c>
      <c r="AR16" s="54" t="s">
        <v>114</v>
      </c>
      <c r="AS16" s="54"/>
      <c r="AW16" s="48" t="e">
        <f>+#REF!</f>
        <v>#REF!</v>
      </c>
      <c r="AX16" s="49">
        <v>10</v>
      </c>
    </row>
    <row r="17" spans="2:68" ht="33.6" customHeight="1">
      <c r="B17" s="58">
        <v>7</v>
      </c>
      <c r="C17" s="391" t="s">
        <v>116</v>
      </c>
      <c r="D17" s="391"/>
      <c r="E17" s="59"/>
      <c r="F17" s="72">
        <f>IF(E17="",0,VLOOKUP(E17,Matriz!$AW$11:$AX$100,2,FALSE))</f>
        <v>0</v>
      </c>
      <c r="AO17" s="54"/>
      <c r="AP17" s="54" t="s">
        <v>117</v>
      </c>
      <c r="AQ17" s="54" t="s">
        <v>118</v>
      </c>
      <c r="AR17" s="54"/>
      <c r="AS17" s="54"/>
      <c r="AW17" s="54" t="s">
        <v>119</v>
      </c>
      <c r="AX17" s="49">
        <v>0</v>
      </c>
    </row>
    <row r="18" spans="2:68" thickBot="1">
      <c r="B18" s="424" t="s">
        <v>120</v>
      </c>
      <c r="C18" s="425"/>
      <c r="D18" s="425"/>
      <c r="E18" s="425"/>
      <c r="F18" s="64" t="str">
        <f>IF(SUM(F11:F17)&gt;36,"ALTO",IF(SUM(F11:F17)&lt;25,"BAJO","MEDIO"))</f>
        <v>BAJO</v>
      </c>
      <c r="AO18" s="54"/>
      <c r="AW18" s="47" t="s">
        <v>121</v>
      </c>
      <c r="AX18" s="47" t="s">
        <v>121</v>
      </c>
    </row>
    <row r="19" spans="2:68" ht="14.25">
      <c r="AW19" s="54" t="s">
        <v>122</v>
      </c>
      <c r="AX19" s="49">
        <v>10</v>
      </c>
    </row>
    <row r="20" spans="2:68" thickBot="1">
      <c r="AW20" s="54" t="s">
        <v>123</v>
      </c>
      <c r="AX20" s="49">
        <v>7</v>
      </c>
    </row>
    <row r="21" spans="2:68" thickBot="1">
      <c r="B21" s="395" t="s">
        <v>84</v>
      </c>
      <c r="C21" s="396"/>
      <c r="D21" s="396"/>
      <c r="E21" s="396"/>
      <c r="F21" s="397"/>
      <c r="AO21" s="54"/>
      <c r="AW21" s="54" t="s">
        <v>124</v>
      </c>
      <c r="AX21" s="49">
        <v>5</v>
      </c>
    </row>
    <row r="22" spans="2:68" ht="53.25" customHeight="1" thickBot="1">
      <c r="B22" s="398"/>
      <c r="C22" s="399"/>
      <c r="D22" s="399"/>
      <c r="E22" s="399"/>
      <c r="F22" s="400"/>
      <c r="AO22" s="54"/>
      <c r="AW22" s="54" t="s">
        <v>125</v>
      </c>
      <c r="AX22" s="49">
        <v>2</v>
      </c>
    </row>
    <row r="23" spans="2:68" s="60" customFormat="1" ht="14.25">
      <c r="E23" s="61"/>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t="s">
        <v>126</v>
      </c>
      <c r="AQ23" s="47"/>
      <c r="AR23" s="47"/>
      <c r="AS23" s="47"/>
      <c r="AT23" s="47"/>
      <c r="AU23" s="47"/>
      <c r="AV23" s="47"/>
      <c r="AW23" s="47" t="s">
        <v>127</v>
      </c>
      <c r="AX23" s="49">
        <v>0</v>
      </c>
      <c r="AY23" s="47"/>
      <c r="AZ23" s="47"/>
      <c r="BA23" s="50"/>
      <c r="BB23" s="50"/>
      <c r="BC23" s="50"/>
      <c r="BD23" s="50"/>
      <c r="BE23" s="50"/>
      <c r="BF23" s="50"/>
      <c r="BG23" s="50"/>
      <c r="BH23" s="50"/>
      <c r="BI23" s="50"/>
      <c r="BJ23" s="50"/>
      <c r="BK23" s="50"/>
      <c r="BL23" s="50"/>
      <c r="BM23" s="50"/>
      <c r="BN23" s="50"/>
      <c r="BO23" s="50"/>
      <c r="BP23" s="50"/>
    </row>
    <row r="24" spans="2:68" s="60" customFormat="1" ht="14.25">
      <c r="E24" s="61"/>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t="s">
        <v>128</v>
      </c>
      <c r="AX24" s="47" t="s">
        <v>128</v>
      </c>
      <c r="AY24" s="47"/>
      <c r="AZ24" s="47"/>
      <c r="BA24" s="50"/>
      <c r="BB24" s="50"/>
      <c r="BC24" s="50"/>
      <c r="BD24" s="50"/>
      <c r="BE24" s="50"/>
      <c r="BF24" s="50"/>
      <c r="BG24" s="50"/>
      <c r="BH24" s="50"/>
      <c r="BI24" s="50"/>
      <c r="BJ24" s="50"/>
      <c r="BK24" s="50"/>
      <c r="BL24" s="50"/>
      <c r="BM24" s="50"/>
      <c r="BN24" s="50"/>
      <c r="BO24" s="50"/>
      <c r="BP24" s="50"/>
    </row>
    <row r="25" spans="2:68" s="60" customFormat="1" ht="14.25">
      <c r="E25" s="61"/>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54"/>
      <c r="AP25" s="47"/>
      <c r="AQ25" s="47"/>
      <c r="AR25" s="47"/>
      <c r="AS25" s="47"/>
      <c r="AT25" s="47"/>
      <c r="AU25" s="47"/>
      <c r="AV25" s="47"/>
      <c r="AW25" s="54" t="s">
        <v>103</v>
      </c>
      <c r="AX25" s="49">
        <v>20</v>
      </c>
      <c r="AY25" s="47"/>
      <c r="AZ25" s="47"/>
      <c r="BA25" s="50"/>
      <c r="BB25" s="50"/>
      <c r="BC25" s="50"/>
      <c r="BD25" s="50"/>
      <c r="BE25" s="50"/>
      <c r="BF25" s="50"/>
      <c r="BG25" s="50"/>
      <c r="BH25" s="50"/>
      <c r="BI25" s="50"/>
      <c r="BJ25" s="50"/>
      <c r="BK25" s="50"/>
      <c r="BL25" s="50"/>
      <c r="BM25" s="50"/>
      <c r="BN25" s="50"/>
      <c r="BO25" s="50"/>
      <c r="BP25" s="50"/>
    </row>
    <row r="26" spans="2:68" s="60" customFormat="1" ht="14.25">
      <c r="E26" s="61"/>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54"/>
      <c r="AP26" s="47"/>
      <c r="AQ26" s="47"/>
      <c r="AR26" s="47"/>
      <c r="AS26" s="47"/>
      <c r="AT26" s="47"/>
      <c r="AU26" s="47"/>
      <c r="AV26" s="47"/>
      <c r="AW26" s="54" t="s">
        <v>104</v>
      </c>
      <c r="AX26" s="49">
        <v>10</v>
      </c>
      <c r="AY26" s="47"/>
      <c r="AZ26" s="47"/>
      <c r="BA26" s="50"/>
      <c r="BB26" s="50"/>
      <c r="BC26" s="50"/>
      <c r="BD26" s="50"/>
      <c r="BE26" s="50"/>
      <c r="BF26" s="50"/>
      <c r="BG26" s="50"/>
      <c r="BH26" s="50"/>
      <c r="BI26" s="50"/>
      <c r="BJ26" s="50"/>
      <c r="BK26" s="50"/>
      <c r="BL26" s="50"/>
      <c r="BM26" s="50"/>
      <c r="BN26" s="50"/>
      <c r="BO26" s="50"/>
      <c r="BP26" s="50"/>
    </row>
    <row r="27" spans="2:68" s="60" customFormat="1" ht="14.25">
      <c r="C27" s="60" t="s">
        <v>129</v>
      </c>
      <c r="D27" s="60" t="s">
        <v>130</v>
      </c>
      <c r="E27" s="61" t="s">
        <v>131</v>
      </c>
      <c r="F27" s="60" t="s">
        <v>132</v>
      </c>
      <c r="G27" s="47"/>
      <c r="H27" s="47"/>
      <c r="I27" s="47"/>
      <c r="J27" s="47"/>
      <c r="K27" s="47"/>
      <c r="L27" s="47"/>
      <c r="M27" s="47"/>
      <c r="N27" s="47"/>
      <c r="O27" s="47"/>
      <c r="P27" s="47"/>
      <c r="Q27" s="47"/>
      <c r="R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54" t="s">
        <v>105</v>
      </c>
      <c r="AX27" s="49">
        <v>8</v>
      </c>
      <c r="AY27" s="47"/>
      <c r="AZ27" s="47"/>
      <c r="BA27" s="50"/>
      <c r="BB27" s="50"/>
      <c r="BC27" s="50"/>
      <c r="BD27" s="50"/>
      <c r="BE27" s="50"/>
      <c r="BF27" s="50"/>
      <c r="BG27" s="50"/>
      <c r="BH27" s="50"/>
      <c r="BI27" s="50"/>
      <c r="BJ27" s="50"/>
      <c r="BK27" s="50"/>
      <c r="BL27" s="50"/>
      <c r="BM27" s="50"/>
      <c r="BN27" s="50"/>
      <c r="BO27" s="50"/>
      <c r="BP27" s="50"/>
    </row>
    <row r="28" spans="2:68" s="60" customFormat="1" ht="14.25">
      <c r="D28" s="60" t="s">
        <v>133</v>
      </c>
      <c r="E28" s="60" t="s">
        <v>134</v>
      </c>
      <c r="F28" s="60" t="s">
        <v>134</v>
      </c>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54" t="s">
        <v>106</v>
      </c>
      <c r="AX28" s="49">
        <v>5</v>
      </c>
      <c r="AY28" s="47"/>
      <c r="AZ28" s="47"/>
      <c r="BA28" s="50"/>
      <c r="BB28" s="50"/>
      <c r="BC28" s="50"/>
      <c r="BD28" s="50"/>
      <c r="BE28" s="50"/>
      <c r="BF28" s="50"/>
      <c r="BG28" s="50"/>
      <c r="BH28" s="50"/>
      <c r="BI28" s="50"/>
      <c r="BJ28" s="50"/>
      <c r="BK28" s="50"/>
      <c r="BL28" s="50"/>
      <c r="BM28" s="50"/>
      <c r="BN28" s="50"/>
      <c r="BO28" s="50"/>
      <c r="BP28" s="50"/>
    </row>
    <row r="29" spans="2:68" s="60" customFormat="1" ht="14.25">
      <c r="D29" s="60" t="s">
        <v>135</v>
      </c>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54" t="s">
        <v>107</v>
      </c>
      <c r="AX29" s="49">
        <v>0</v>
      </c>
      <c r="AY29" s="47"/>
      <c r="AZ29" s="47"/>
      <c r="BA29" s="50"/>
      <c r="BB29" s="50"/>
      <c r="BC29" s="50"/>
      <c r="BD29" s="50"/>
      <c r="BE29" s="50"/>
      <c r="BF29" s="50"/>
      <c r="BG29" s="50"/>
      <c r="BH29" s="50"/>
      <c r="BI29" s="50"/>
      <c r="BJ29" s="50"/>
      <c r="BK29" s="50"/>
      <c r="BL29" s="50"/>
      <c r="BM29" s="50"/>
      <c r="BN29" s="50"/>
      <c r="BO29" s="50"/>
      <c r="BP29" s="50"/>
    </row>
    <row r="30" spans="2:68" s="60" customFormat="1" ht="14.25">
      <c r="D30" s="60" t="s">
        <v>136</v>
      </c>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54"/>
      <c r="AX30" s="49"/>
      <c r="AY30" s="47"/>
      <c r="AZ30" s="47"/>
      <c r="BA30" s="50"/>
      <c r="BB30" s="50"/>
      <c r="BC30" s="50"/>
      <c r="BD30" s="50"/>
      <c r="BE30" s="50"/>
      <c r="BF30" s="50"/>
      <c r="BG30" s="50"/>
      <c r="BH30" s="50"/>
      <c r="BI30" s="50"/>
      <c r="BJ30" s="50"/>
      <c r="BK30" s="50"/>
      <c r="BL30" s="50"/>
      <c r="BM30" s="50"/>
      <c r="BN30" s="50"/>
      <c r="BO30" s="50"/>
      <c r="BP30" s="50"/>
    </row>
    <row r="31" spans="2:68" s="60" customFormat="1" ht="14.25">
      <c r="D31" s="60" t="s">
        <v>137</v>
      </c>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54"/>
      <c r="AX31" s="49"/>
      <c r="AY31" s="47"/>
      <c r="AZ31" s="47"/>
      <c r="BA31" s="50"/>
      <c r="BB31" s="50"/>
      <c r="BC31" s="50"/>
      <c r="BD31" s="50"/>
      <c r="BE31" s="50"/>
      <c r="BF31" s="50"/>
      <c r="BG31" s="50"/>
      <c r="BH31" s="50"/>
      <c r="BI31" s="50"/>
      <c r="BJ31" s="50"/>
      <c r="BK31" s="50"/>
      <c r="BL31" s="50"/>
      <c r="BM31" s="50"/>
      <c r="BN31" s="50"/>
      <c r="BO31" s="50"/>
      <c r="BP31" s="50"/>
    </row>
    <row r="32" spans="2:68" s="60" customFormat="1" ht="14.25">
      <c r="D32" s="60" t="s">
        <v>138</v>
      </c>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54"/>
      <c r="AX32" s="49"/>
      <c r="AY32" s="47"/>
      <c r="AZ32" s="47"/>
      <c r="BA32" s="50"/>
      <c r="BB32" s="50"/>
      <c r="BC32" s="50"/>
      <c r="BD32" s="50"/>
      <c r="BE32" s="50"/>
      <c r="BF32" s="50"/>
      <c r="BG32" s="50"/>
      <c r="BH32" s="50"/>
      <c r="BI32" s="50"/>
      <c r="BJ32" s="50"/>
      <c r="BK32" s="50"/>
      <c r="BL32" s="50"/>
      <c r="BM32" s="50"/>
      <c r="BN32" s="50"/>
      <c r="BO32" s="50"/>
      <c r="BP32" s="50"/>
    </row>
    <row r="33" spans="3:68" s="60" customFormat="1" ht="14.25">
      <c r="D33" s="60" t="s">
        <v>139</v>
      </c>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54"/>
      <c r="AX33" s="49"/>
      <c r="AY33" s="47"/>
      <c r="AZ33" s="47"/>
      <c r="BA33" s="50"/>
      <c r="BB33" s="50"/>
      <c r="BC33" s="50"/>
      <c r="BD33" s="50"/>
      <c r="BE33" s="50"/>
      <c r="BF33" s="50"/>
      <c r="BG33" s="50"/>
      <c r="BH33" s="50"/>
      <c r="BI33" s="50"/>
      <c r="BJ33" s="50"/>
      <c r="BK33" s="50"/>
      <c r="BL33" s="50"/>
      <c r="BM33" s="50"/>
      <c r="BN33" s="50"/>
      <c r="BO33" s="50"/>
      <c r="BP33" s="50"/>
    </row>
    <row r="34" spans="3:68" s="60" customFormat="1" ht="14.25">
      <c r="D34" s="60" t="s">
        <v>140</v>
      </c>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54"/>
      <c r="AX34" s="49"/>
      <c r="AY34" s="47"/>
      <c r="AZ34" s="47"/>
      <c r="BA34" s="50"/>
      <c r="BB34" s="50"/>
      <c r="BC34" s="50"/>
      <c r="BD34" s="50"/>
      <c r="BE34" s="50"/>
      <c r="BF34" s="50"/>
      <c r="BG34" s="50"/>
      <c r="BH34" s="50"/>
      <c r="BI34" s="50"/>
      <c r="BJ34" s="50"/>
      <c r="BK34" s="50"/>
      <c r="BL34" s="50"/>
      <c r="BM34" s="50"/>
      <c r="BN34" s="50"/>
      <c r="BO34" s="50"/>
      <c r="BP34" s="50"/>
    </row>
    <row r="35" spans="3:68" s="60" customFormat="1" ht="14.25">
      <c r="D35" s="60" t="s">
        <v>141</v>
      </c>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54"/>
      <c r="AX35" s="49"/>
      <c r="AY35" s="47"/>
      <c r="AZ35" s="47"/>
      <c r="BA35" s="50"/>
      <c r="BB35" s="50"/>
      <c r="BC35" s="50"/>
      <c r="BD35" s="50"/>
      <c r="BE35" s="50"/>
      <c r="BF35" s="50"/>
      <c r="BG35" s="50"/>
      <c r="BH35" s="50"/>
      <c r="BI35" s="50"/>
      <c r="BJ35" s="50"/>
      <c r="BK35" s="50"/>
      <c r="BL35" s="50"/>
      <c r="BM35" s="50"/>
      <c r="BN35" s="50"/>
      <c r="BO35" s="50"/>
      <c r="BP35" s="50"/>
    </row>
    <row r="36" spans="3:68" s="60" customFormat="1" ht="14.25">
      <c r="D36" s="60" t="s">
        <v>142</v>
      </c>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54"/>
      <c r="AX36" s="49"/>
      <c r="AY36" s="47"/>
      <c r="AZ36" s="47"/>
      <c r="BA36" s="50"/>
      <c r="BB36" s="50"/>
      <c r="BC36" s="50"/>
      <c r="BD36" s="50"/>
      <c r="BE36" s="50"/>
      <c r="BF36" s="50"/>
      <c r="BG36" s="50"/>
      <c r="BH36" s="50"/>
      <c r="BI36" s="50"/>
      <c r="BJ36" s="50"/>
      <c r="BK36" s="50"/>
      <c r="BL36" s="50"/>
      <c r="BM36" s="50"/>
      <c r="BN36" s="50"/>
      <c r="BO36" s="50"/>
      <c r="BP36" s="50"/>
    </row>
    <row r="37" spans="3:68" s="60" customFormat="1" ht="14.25">
      <c r="D37" s="60" t="s">
        <v>143</v>
      </c>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54"/>
      <c r="AX37" s="49"/>
      <c r="AY37" s="47"/>
      <c r="AZ37" s="47"/>
      <c r="BA37" s="50"/>
      <c r="BB37" s="50"/>
      <c r="BC37" s="50"/>
      <c r="BD37" s="50"/>
      <c r="BE37" s="50"/>
      <c r="BF37" s="50"/>
      <c r="BG37" s="50"/>
      <c r="BH37" s="50"/>
      <c r="BI37" s="50"/>
      <c r="BJ37" s="50"/>
      <c r="BK37" s="50"/>
      <c r="BL37" s="50"/>
      <c r="BM37" s="50"/>
      <c r="BN37" s="50"/>
      <c r="BO37" s="50"/>
      <c r="BP37" s="50"/>
    </row>
    <row r="38" spans="3:68" s="60" customFormat="1" ht="14.25">
      <c r="D38" s="60" t="s">
        <v>144</v>
      </c>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54"/>
      <c r="AX38" s="49"/>
      <c r="AY38" s="47"/>
      <c r="AZ38" s="47"/>
      <c r="BA38" s="50"/>
      <c r="BB38" s="50"/>
      <c r="BC38" s="50"/>
      <c r="BD38" s="50"/>
      <c r="BE38" s="50"/>
      <c r="BF38" s="50"/>
      <c r="BG38" s="50"/>
      <c r="BH38" s="50"/>
      <c r="BI38" s="50"/>
      <c r="BJ38" s="50"/>
      <c r="BK38" s="50"/>
      <c r="BL38" s="50"/>
      <c r="BM38" s="50"/>
      <c r="BN38" s="50"/>
      <c r="BO38" s="50"/>
      <c r="BP38" s="50"/>
    </row>
    <row r="39" spans="3:68" s="60" customFormat="1" ht="14.25">
      <c r="D39" s="60" t="s">
        <v>145</v>
      </c>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54"/>
      <c r="AX39" s="49"/>
      <c r="AY39" s="47"/>
      <c r="AZ39" s="47"/>
      <c r="BA39" s="50"/>
      <c r="BB39" s="50"/>
      <c r="BC39" s="50"/>
      <c r="BD39" s="50"/>
      <c r="BE39" s="50"/>
      <c r="BF39" s="50"/>
      <c r="BG39" s="50"/>
      <c r="BH39" s="50"/>
      <c r="BI39" s="50"/>
      <c r="BJ39" s="50"/>
      <c r="BK39" s="50"/>
      <c r="BL39" s="50"/>
      <c r="BM39" s="50"/>
      <c r="BN39" s="50"/>
      <c r="BO39" s="50"/>
      <c r="BP39" s="50"/>
    </row>
    <row r="40" spans="3:68" s="60" customFormat="1" ht="14.25">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54"/>
      <c r="AX40" s="49"/>
      <c r="AY40" s="47"/>
      <c r="AZ40" s="47"/>
      <c r="BA40" s="50"/>
      <c r="BB40" s="50"/>
      <c r="BC40" s="50"/>
      <c r="BD40" s="50"/>
      <c r="BE40" s="50"/>
      <c r="BF40" s="50"/>
      <c r="BG40" s="50"/>
      <c r="BH40" s="50"/>
      <c r="BI40" s="50"/>
      <c r="BJ40" s="50"/>
      <c r="BK40" s="50"/>
      <c r="BL40" s="50"/>
      <c r="BM40" s="50"/>
      <c r="BN40" s="50"/>
      <c r="BO40" s="50"/>
      <c r="BP40" s="50"/>
    </row>
    <row r="41" spans="3:68" s="60" customFormat="1" ht="14.25">
      <c r="D41" s="60" t="s">
        <v>146</v>
      </c>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54"/>
      <c r="AX41" s="49"/>
      <c r="AY41" s="47"/>
      <c r="AZ41" s="47"/>
      <c r="BA41" s="50"/>
      <c r="BB41" s="50"/>
      <c r="BC41" s="50"/>
      <c r="BD41" s="50"/>
      <c r="BE41" s="50"/>
      <c r="BF41" s="50"/>
      <c r="BG41" s="50"/>
      <c r="BH41" s="50"/>
      <c r="BI41" s="50"/>
      <c r="BJ41" s="50"/>
      <c r="BK41" s="50"/>
      <c r="BL41" s="50"/>
      <c r="BM41" s="50"/>
      <c r="BN41" s="50"/>
      <c r="BO41" s="50"/>
      <c r="BP41" s="50"/>
    </row>
    <row r="42" spans="3:68" s="60" customFormat="1" ht="14.25">
      <c r="D42" s="60" t="s">
        <v>147</v>
      </c>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54" t="s">
        <v>107</v>
      </c>
      <c r="AX42" s="49">
        <v>0</v>
      </c>
      <c r="AY42" s="47"/>
      <c r="AZ42" s="47"/>
      <c r="BA42" s="50"/>
      <c r="BB42" s="50"/>
      <c r="BC42" s="50"/>
      <c r="BD42" s="50"/>
      <c r="BE42" s="50"/>
      <c r="BF42" s="50"/>
      <c r="BG42" s="50"/>
      <c r="BH42" s="50"/>
      <c r="BI42" s="50"/>
      <c r="BJ42" s="50"/>
      <c r="BK42" s="50"/>
      <c r="BL42" s="50"/>
      <c r="BM42" s="50"/>
      <c r="BN42" s="50"/>
      <c r="BO42" s="50"/>
      <c r="BP42" s="50"/>
    </row>
    <row r="43" spans="3:68" s="60" customFormat="1" ht="14.25">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54"/>
      <c r="AP43" s="47"/>
      <c r="AQ43" s="47"/>
      <c r="AR43" s="47"/>
      <c r="AS43" s="47"/>
      <c r="AT43" s="47"/>
      <c r="AU43" s="47"/>
      <c r="AV43" s="47"/>
      <c r="AW43" s="54"/>
      <c r="AX43" s="49"/>
      <c r="AY43" s="47"/>
      <c r="AZ43" s="47"/>
      <c r="BA43" s="50"/>
      <c r="BB43" s="50"/>
      <c r="BC43" s="50"/>
      <c r="BD43" s="50"/>
      <c r="BE43" s="50"/>
      <c r="BF43" s="50"/>
      <c r="BG43" s="50"/>
      <c r="BH43" s="50"/>
      <c r="BI43" s="50"/>
      <c r="BJ43" s="50"/>
      <c r="BK43" s="50"/>
      <c r="BL43" s="50"/>
      <c r="BM43" s="50"/>
      <c r="BN43" s="50"/>
      <c r="BO43" s="50"/>
      <c r="BP43" s="50"/>
    </row>
    <row r="44" spans="3:68" s="60" customFormat="1" ht="14.25">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54"/>
      <c r="AP44" s="47"/>
      <c r="AQ44" s="47"/>
      <c r="AR44" s="47"/>
      <c r="AS44" s="47"/>
      <c r="AT44" s="47"/>
      <c r="AU44" s="47"/>
      <c r="AV44" s="47"/>
      <c r="AW44" s="47" t="s">
        <v>148</v>
      </c>
      <c r="AX44" s="47" t="s">
        <v>148</v>
      </c>
      <c r="AY44" s="47"/>
      <c r="AZ44" s="47"/>
      <c r="BA44" s="50"/>
      <c r="BB44" s="50"/>
      <c r="BC44" s="50"/>
      <c r="BD44" s="50"/>
      <c r="BE44" s="50"/>
      <c r="BF44" s="50"/>
      <c r="BG44" s="50"/>
      <c r="BH44" s="50"/>
      <c r="BI44" s="50"/>
      <c r="BJ44" s="50"/>
      <c r="BK44" s="50"/>
      <c r="BL44" s="50"/>
      <c r="BM44" s="50"/>
      <c r="BN44" s="50"/>
      <c r="BO44" s="50"/>
      <c r="BP44" s="50"/>
    </row>
    <row r="45" spans="3:68" s="60" customFormat="1" ht="14.25">
      <c r="E45" s="61"/>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54" t="s">
        <v>109</v>
      </c>
      <c r="AX45" s="49">
        <v>10</v>
      </c>
      <c r="AY45" s="47"/>
      <c r="AZ45" s="47"/>
      <c r="BA45" s="50"/>
      <c r="BB45" s="50"/>
      <c r="BC45" s="50"/>
      <c r="BD45" s="50"/>
      <c r="BE45" s="50"/>
      <c r="BF45" s="50"/>
      <c r="BG45" s="50"/>
      <c r="BH45" s="50"/>
      <c r="BI45" s="50"/>
      <c r="BJ45" s="50"/>
      <c r="BK45" s="50"/>
      <c r="BL45" s="50"/>
      <c r="BM45" s="50"/>
      <c r="BN45" s="50"/>
      <c r="BO45" s="50"/>
      <c r="BP45" s="50"/>
    </row>
    <row r="46" spans="3:68" s="60" customFormat="1" ht="14.25">
      <c r="C46" s="60" t="s">
        <v>134</v>
      </c>
      <c r="E46" s="61"/>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54" t="s">
        <v>110</v>
      </c>
      <c r="AX46" s="49">
        <v>0</v>
      </c>
      <c r="AY46" s="47"/>
      <c r="AZ46" s="47"/>
      <c r="BA46" s="50"/>
      <c r="BB46" s="50"/>
      <c r="BC46" s="50"/>
      <c r="BD46" s="50"/>
      <c r="BE46" s="50"/>
      <c r="BF46" s="50"/>
      <c r="BG46" s="50"/>
      <c r="BH46" s="50"/>
      <c r="BI46" s="50"/>
      <c r="BJ46" s="50"/>
      <c r="BK46" s="50"/>
      <c r="BL46" s="50"/>
      <c r="BM46" s="50"/>
      <c r="BN46" s="50"/>
      <c r="BO46" s="50"/>
      <c r="BP46" s="50"/>
    </row>
    <row r="47" spans="3:68" s="60" customFormat="1" ht="14.25">
      <c r="E47" s="61"/>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54"/>
      <c r="AP47" s="47"/>
      <c r="AQ47" s="47"/>
      <c r="AR47" s="47"/>
      <c r="AS47" s="47"/>
      <c r="AT47" s="47"/>
      <c r="AU47" s="47"/>
      <c r="AV47" s="47"/>
      <c r="AW47" s="54"/>
      <c r="AX47" s="49"/>
      <c r="AY47" s="47"/>
      <c r="AZ47" s="47"/>
      <c r="BA47" s="50"/>
      <c r="BB47" s="50"/>
      <c r="BC47" s="50"/>
      <c r="BD47" s="50"/>
      <c r="BE47" s="50"/>
      <c r="BF47" s="50"/>
      <c r="BG47" s="50"/>
      <c r="BH47" s="50"/>
      <c r="BI47" s="50"/>
      <c r="BJ47" s="50"/>
      <c r="BK47" s="50"/>
      <c r="BL47" s="50"/>
      <c r="BM47" s="50"/>
      <c r="BN47" s="50"/>
      <c r="BO47" s="50"/>
      <c r="BP47" s="50"/>
    </row>
    <row r="48" spans="3:68" s="60" customFormat="1" ht="14.25">
      <c r="E48" s="61"/>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54"/>
      <c r="AP48" s="47"/>
      <c r="AQ48" s="47"/>
      <c r="AR48" s="47"/>
      <c r="AS48" s="47"/>
      <c r="AT48" s="47"/>
      <c r="AU48" s="47"/>
      <c r="AV48" s="47"/>
      <c r="AW48" s="54"/>
      <c r="AX48" s="49"/>
      <c r="AY48" s="47"/>
      <c r="AZ48" s="47"/>
      <c r="BA48" s="50"/>
      <c r="BB48" s="50"/>
      <c r="BC48" s="50"/>
      <c r="BD48" s="50"/>
      <c r="BE48" s="50"/>
      <c r="BF48" s="50"/>
      <c r="BG48" s="50"/>
      <c r="BH48" s="50"/>
      <c r="BI48" s="50"/>
      <c r="BJ48" s="50"/>
      <c r="BK48" s="50"/>
      <c r="BL48" s="50"/>
      <c r="BM48" s="50"/>
      <c r="BN48" s="50"/>
      <c r="BO48" s="50"/>
      <c r="BP48" s="50"/>
    </row>
    <row r="49" spans="5:68" s="60" customFormat="1" ht="14.25">
      <c r="E49" s="61"/>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54"/>
      <c r="AP49" s="47"/>
      <c r="AQ49" s="47"/>
      <c r="AR49" s="47"/>
      <c r="AS49" s="47"/>
      <c r="AT49" s="47"/>
      <c r="AU49" s="47"/>
      <c r="AV49" s="47"/>
      <c r="AW49" s="47"/>
      <c r="AX49" s="49"/>
      <c r="AY49" s="47"/>
      <c r="AZ49" s="47"/>
      <c r="BA49" s="50"/>
      <c r="BB49" s="50"/>
      <c r="BC49" s="50"/>
      <c r="BD49" s="50"/>
      <c r="BE49" s="50"/>
      <c r="BF49" s="50"/>
      <c r="BG49" s="50"/>
      <c r="BH49" s="50"/>
      <c r="BI49" s="50"/>
      <c r="BJ49" s="50"/>
      <c r="BK49" s="50"/>
      <c r="BL49" s="50"/>
      <c r="BM49" s="50"/>
      <c r="BN49" s="50"/>
      <c r="BO49" s="50"/>
      <c r="BP49" s="50"/>
    </row>
    <row r="50" spans="5:68" s="60" customFormat="1" ht="14.25">
      <c r="E50" s="61"/>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54"/>
      <c r="AP50" s="47"/>
      <c r="AQ50" s="47"/>
      <c r="AR50" s="47"/>
      <c r="AS50" s="47"/>
      <c r="AT50" s="47"/>
      <c r="AU50" s="47"/>
      <c r="AV50" s="47"/>
      <c r="AW50" s="47" t="s">
        <v>149</v>
      </c>
      <c r="AX50" s="47" t="s">
        <v>149</v>
      </c>
      <c r="AY50" s="47"/>
      <c r="AZ50" s="47"/>
      <c r="BA50" s="50"/>
      <c r="BB50" s="50"/>
      <c r="BC50" s="50"/>
      <c r="BD50" s="50"/>
      <c r="BE50" s="50"/>
      <c r="BF50" s="50"/>
      <c r="BG50" s="50"/>
      <c r="BH50" s="50"/>
      <c r="BI50" s="50"/>
      <c r="BJ50" s="50"/>
      <c r="BK50" s="50"/>
      <c r="BL50" s="50"/>
      <c r="BM50" s="50"/>
      <c r="BN50" s="50"/>
      <c r="BO50" s="50"/>
      <c r="BP50" s="50"/>
    </row>
    <row r="51" spans="5:68" s="60" customFormat="1" ht="14.25">
      <c r="E51" s="61"/>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54"/>
      <c r="AP51" s="47"/>
      <c r="AQ51" s="47"/>
      <c r="AR51" s="47"/>
      <c r="AS51" s="47"/>
      <c r="AT51" s="47"/>
      <c r="AU51" s="47"/>
      <c r="AV51" s="47"/>
      <c r="AW51" s="54" t="s">
        <v>150</v>
      </c>
      <c r="AX51" s="49">
        <v>10</v>
      </c>
      <c r="AY51" s="47"/>
      <c r="AZ51" s="47"/>
      <c r="BA51" s="50"/>
      <c r="BB51" s="50"/>
      <c r="BC51" s="50"/>
      <c r="BD51" s="50"/>
      <c r="BE51" s="50"/>
      <c r="BF51" s="50"/>
      <c r="BG51" s="50"/>
      <c r="BH51" s="50"/>
      <c r="BI51" s="50"/>
      <c r="BJ51" s="50"/>
      <c r="BK51" s="50"/>
      <c r="BL51" s="50"/>
      <c r="BM51" s="50"/>
      <c r="BN51" s="50"/>
      <c r="BO51" s="50"/>
      <c r="BP51" s="50"/>
    </row>
    <row r="52" spans="5:68" s="60" customFormat="1" ht="14.25">
      <c r="E52" s="61"/>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54" t="s">
        <v>151</v>
      </c>
      <c r="AX52" s="49">
        <v>0</v>
      </c>
      <c r="AY52" s="47"/>
      <c r="AZ52" s="47"/>
      <c r="BA52" s="50"/>
      <c r="BB52" s="50"/>
      <c r="BC52" s="50"/>
      <c r="BD52" s="50"/>
      <c r="BE52" s="50"/>
      <c r="BF52" s="50"/>
      <c r="BG52" s="50"/>
      <c r="BH52" s="50"/>
      <c r="BI52" s="50"/>
      <c r="BJ52" s="50"/>
      <c r="BK52" s="50"/>
      <c r="BL52" s="50"/>
      <c r="BM52" s="50"/>
      <c r="BN52" s="50"/>
      <c r="BO52" s="50"/>
      <c r="BP52" s="50"/>
    </row>
    <row r="53" spans="5:68" s="60" customFormat="1" ht="14.25">
      <c r="E53" s="61"/>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54"/>
      <c r="AX53" s="49"/>
      <c r="AY53" s="47"/>
      <c r="AZ53" s="47"/>
      <c r="BA53" s="50"/>
      <c r="BB53" s="50"/>
      <c r="BC53" s="50"/>
      <c r="BD53" s="50"/>
      <c r="BE53" s="50"/>
      <c r="BF53" s="50"/>
      <c r="BG53" s="50"/>
      <c r="BH53" s="50"/>
      <c r="BI53" s="50"/>
      <c r="BJ53" s="50"/>
      <c r="BK53" s="50"/>
      <c r="BL53" s="50"/>
      <c r="BM53" s="50"/>
      <c r="BN53" s="50"/>
      <c r="BO53" s="50"/>
      <c r="BP53" s="50"/>
    </row>
    <row r="54" spans="5:68" s="60" customFormat="1" ht="14.25">
      <c r="E54" s="61"/>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54"/>
      <c r="AX54" s="49"/>
      <c r="AY54" s="47"/>
      <c r="AZ54" s="47"/>
      <c r="BA54" s="50"/>
      <c r="BB54" s="50"/>
      <c r="BC54" s="50"/>
      <c r="BD54" s="50"/>
      <c r="BE54" s="50"/>
      <c r="BF54" s="50"/>
      <c r="BG54" s="50"/>
      <c r="BH54" s="50"/>
      <c r="BI54" s="50"/>
      <c r="BJ54" s="50"/>
      <c r="BK54" s="50"/>
      <c r="BL54" s="50"/>
      <c r="BM54" s="50"/>
      <c r="BN54" s="50"/>
      <c r="BO54" s="50"/>
      <c r="BP54" s="50"/>
    </row>
    <row r="55" spans="5:68" s="60" customFormat="1" ht="14.25">
      <c r="E55" s="61"/>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9"/>
      <c r="AY55" s="47"/>
      <c r="AZ55" s="47"/>
      <c r="BA55" s="50"/>
      <c r="BB55" s="50"/>
      <c r="BC55" s="50"/>
      <c r="BD55" s="50"/>
      <c r="BE55" s="50"/>
      <c r="BF55" s="50"/>
      <c r="BG55" s="50"/>
      <c r="BH55" s="50"/>
      <c r="BI55" s="50"/>
      <c r="BJ55" s="50"/>
      <c r="BK55" s="50"/>
      <c r="BL55" s="50"/>
      <c r="BM55" s="50"/>
      <c r="BN55" s="50"/>
      <c r="BO55" s="50"/>
      <c r="BP55" s="50"/>
    </row>
    <row r="56" spans="5:68" s="60" customFormat="1" ht="14.25">
      <c r="E56" s="61"/>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t="s">
        <v>152</v>
      </c>
      <c r="AX56" s="47" t="s">
        <v>152</v>
      </c>
      <c r="AY56" s="47"/>
      <c r="AZ56" s="47"/>
      <c r="BA56" s="50"/>
      <c r="BB56" s="50"/>
      <c r="BC56" s="50"/>
      <c r="BD56" s="50"/>
      <c r="BE56" s="50"/>
      <c r="BF56" s="50"/>
      <c r="BG56" s="50"/>
      <c r="BH56" s="50"/>
      <c r="BI56" s="50"/>
      <c r="BJ56" s="50"/>
      <c r="BK56" s="50"/>
      <c r="BL56" s="50"/>
      <c r="BM56" s="50"/>
      <c r="BN56" s="50"/>
      <c r="BO56" s="50"/>
      <c r="BP56" s="50"/>
    </row>
    <row r="57" spans="5:68" s="60" customFormat="1" ht="14.25">
      <c r="E57" s="61"/>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54" t="s">
        <v>112</v>
      </c>
      <c r="AX57" s="49">
        <v>10</v>
      </c>
      <c r="AY57" s="47"/>
      <c r="AZ57" s="47"/>
      <c r="BA57" s="50"/>
      <c r="BB57" s="50"/>
      <c r="BC57" s="50"/>
      <c r="BD57" s="50"/>
      <c r="BE57" s="50"/>
      <c r="BF57" s="50"/>
      <c r="BG57" s="50"/>
      <c r="BH57" s="50"/>
      <c r="BI57" s="50"/>
      <c r="BJ57" s="50"/>
      <c r="BK57" s="50"/>
      <c r="BL57" s="50"/>
      <c r="BM57" s="50"/>
      <c r="BN57" s="50"/>
      <c r="BO57" s="50"/>
      <c r="BP57" s="50"/>
    </row>
    <row r="58" spans="5:68" s="60" customFormat="1" ht="14.25">
      <c r="E58" s="61"/>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54" t="s">
        <v>113</v>
      </c>
      <c r="AX58" s="49">
        <v>5</v>
      </c>
      <c r="AY58" s="47"/>
      <c r="AZ58" s="47"/>
      <c r="BA58" s="50"/>
      <c r="BB58" s="50"/>
      <c r="BC58" s="50"/>
      <c r="BD58" s="50"/>
      <c r="BE58" s="50"/>
      <c r="BF58" s="50"/>
      <c r="BG58" s="50"/>
      <c r="BH58" s="50"/>
      <c r="BI58" s="50"/>
      <c r="BJ58" s="50"/>
      <c r="BK58" s="50"/>
      <c r="BL58" s="50"/>
      <c r="BM58" s="50"/>
      <c r="BN58" s="50"/>
      <c r="BO58" s="50"/>
      <c r="BP58" s="50"/>
    </row>
    <row r="59" spans="5:68" s="60" customFormat="1" ht="14.25">
      <c r="E59" s="61"/>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54" t="s">
        <v>114</v>
      </c>
      <c r="AX59" s="49">
        <v>2</v>
      </c>
      <c r="AY59" s="47"/>
      <c r="AZ59" s="47"/>
      <c r="BA59" s="50"/>
      <c r="BB59" s="50"/>
      <c r="BC59" s="50"/>
      <c r="BD59" s="50"/>
      <c r="BE59" s="50"/>
      <c r="BF59" s="50"/>
      <c r="BG59" s="50"/>
      <c r="BH59" s="50"/>
      <c r="BI59" s="50"/>
      <c r="BJ59" s="50"/>
      <c r="BK59" s="50"/>
      <c r="BL59" s="50"/>
      <c r="BM59" s="50"/>
      <c r="BN59" s="50"/>
      <c r="BO59" s="50"/>
      <c r="BP59" s="50"/>
    </row>
    <row r="60" spans="5:68" s="60" customFormat="1" ht="14.25">
      <c r="E60" s="61"/>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54"/>
      <c r="AX60" s="49"/>
      <c r="AY60" s="47"/>
      <c r="AZ60" s="47"/>
      <c r="BA60" s="50"/>
      <c r="BB60" s="50"/>
      <c r="BC60" s="50"/>
      <c r="BD60" s="50"/>
      <c r="BE60" s="50"/>
      <c r="BF60" s="50"/>
      <c r="BG60" s="50"/>
      <c r="BH60" s="50"/>
      <c r="BI60" s="50"/>
      <c r="BJ60" s="50"/>
      <c r="BK60" s="50"/>
      <c r="BL60" s="50"/>
      <c r="BM60" s="50"/>
      <c r="BN60" s="50"/>
      <c r="BO60" s="50"/>
      <c r="BP60" s="50"/>
    </row>
    <row r="61" spans="5:68" s="60" customFormat="1" ht="14.25">
      <c r="E61" s="61"/>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9"/>
      <c r="AY61" s="47"/>
      <c r="AZ61" s="47"/>
      <c r="BA61" s="50"/>
      <c r="BB61" s="50"/>
      <c r="BC61" s="50"/>
      <c r="BD61" s="50"/>
      <c r="BE61" s="50"/>
      <c r="BF61" s="50"/>
      <c r="BG61" s="50"/>
      <c r="BH61" s="50"/>
      <c r="BI61" s="50"/>
      <c r="BJ61" s="50"/>
      <c r="BK61" s="50"/>
      <c r="BL61" s="50"/>
      <c r="BM61" s="50"/>
      <c r="BN61" s="50"/>
      <c r="BO61" s="50"/>
      <c r="BP61" s="50"/>
    </row>
    <row r="62" spans="5:68" s="45" customFormat="1" ht="14.25">
      <c r="E62" s="62"/>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t="s">
        <v>153</v>
      </c>
      <c r="AX62" s="47" t="s">
        <v>153</v>
      </c>
      <c r="AY62" s="47"/>
      <c r="AZ62" s="47"/>
      <c r="BA62" s="50"/>
      <c r="BB62" s="50"/>
      <c r="BC62" s="50"/>
      <c r="BD62" s="50"/>
      <c r="BE62" s="50"/>
      <c r="BF62" s="50"/>
      <c r="BG62" s="50"/>
      <c r="BH62" s="50"/>
      <c r="BI62" s="50"/>
      <c r="BJ62" s="50"/>
      <c r="BK62" s="50"/>
      <c r="BL62" s="50"/>
      <c r="BM62" s="50"/>
      <c r="BN62" s="50"/>
      <c r="BO62" s="50"/>
      <c r="BP62" s="63"/>
    </row>
    <row r="63" spans="5:68" s="45" customFormat="1" ht="14.25">
      <c r="E63" s="62"/>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54" t="s">
        <v>112</v>
      </c>
      <c r="AX63" s="49">
        <v>10</v>
      </c>
      <c r="AY63" s="47"/>
      <c r="AZ63" s="47"/>
      <c r="BA63" s="50"/>
      <c r="BB63" s="50"/>
      <c r="BC63" s="50"/>
      <c r="BD63" s="50"/>
      <c r="BE63" s="50"/>
      <c r="BF63" s="50"/>
      <c r="BG63" s="50"/>
      <c r="BH63" s="50"/>
      <c r="BI63" s="50"/>
      <c r="BJ63" s="50"/>
      <c r="BK63" s="50"/>
      <c r="BL63" s="50"/>
      <c r="BM63" s="50"/>
      <c r="BN63" s="50"/>
      <c r="BO63" s="50"/>
      <c r="BP63" s="63"/>
    </row>
    <row r="64" spans="5:68" s="45" customFormat="1" ht="14.25">
      <c r="E64" s="62"/>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54" t="s">
        <v>113</v>
      </c>
      <c r="AX64" s="49">
        <v>5</v>
      </c>
      <c r="AY64" s="47"/>
      <c r="AZ64" s="47"/>
      <c r="BA64" s="50"/>
      <c r="BB64" s="50"/>
      <c r="BC64" s="50"/>
      <c r="BD64" s="50"/>
      <c r="BE64" s="50"/>
      <c r="BF64" s="50"/>
      <c r="BG64" s="50"/>
      <c r="BH64" s="50"/>
      <c r="BI64" s="50"/>
      <c r="BJ64" s="50"/>
      <c r="BK64" s="50"/>
      <c r="BL64" s="50"/>
      <c r="BM64" s="50"/>
      <c r="BN64" s="50"/>
      <c r="BO64" s="50"/>
      <c r="BP64" s="63"/>
    </row>
    <row r="65" spans="5:68" s="45" customFormat="1" ht="14.25">
      <c r="E65" s="62"/>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54" t="s">
        <v>114</v>
      </c>
      <c r="AX65" s="49">
        <v>2</v>
      </c>
      <c r="AY65" s="47"/>
      <c r="AZ65" s="47"/>
      <c r="BA65" s="50"/>
      <c r="BB65" s="50"/>
      <c r="BC65" s="50"/>
      <c r="BD65" s="50"/>
      <c r="BE65" s="50"/>
      <c r="BF65" s="50"/>
      <c r="BG65" s="50"/>
      <c r="BH65" s="50"/>
      <c r="BI65" s="50"/>
      <c r="BJ65" s="50"/>
      <c r="BK65" s="50"/>
      <c r="BL65" s="50"/>
      <c r="BM65" s="50"/>
      <c r="BN65" s="50"/>
      <c r="BO65" s="50"/>
      <c r="BP65" s="63"/>
    </row>
    <row r="66" spans="5:68" s="45" customFormat="1" ht="14.25">
      <c r="E66" s="62"/>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54" t="s">
        <v>154</v>
      </c>
      <c r="AX66" s="49">
        <v>0</v>
      </c>
      <c r="AY66" s="47"/>
      <c r="AZ66" s="47"/>
      <c r="BA66" s="50"/>
      <c r="BB66" s="50"/>
      <c r="BC66" s="50"/>
      <c r="BD66" s="50"/>
      <c r="BE66" s="50"/>
      <c r="BF66" s="50"/>
      <c r="BG66" s="50"/>
      <c r="BH66" s="50"/>
      <c r="BI66" s="50"/>
      <c r="BJ66" s="50"/>
      <c r="BK66" s="50"/>
      <c r="BL66" s="50"/>
      <c r="BM66" s="50"/>
      <c r="BN66" s="50"/>
      <c r="BO66" s="50"/>
      <c r="BP66" s="63"/>
    </row>
    <row r="67" spans="5:68" s="45" customFormat="1" ht="14.25">
      <c r="E67" s="62"/>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9"/>
      <c r="AY67" s="47"/>
      <c r="AZ67" s="47"/>
      <c r="BA67" s="50"/>
      <c r="BB67" s="50"/>
      <c r="BC67" s="50"/>
      <c r="BD67" s="50"/>
      <c r="BE67" s="50"/>
      <c r="BF67" s="50"/>
      <c r="BG67" s="50"/>
      <c r="BH67" s="50"/>
      <c r="BI67" s="50"/>
      <c r="BJ67" s="50"/>
      <c r="BK67" s="50"/>
      <c r="BL67" s="50"/>
      <c r="BM67" s="50"/>
      <c r="BN67" s="50"/>
      <c r="BO67" s="50"/>
      <c r="BP67" s="63"/>
    </row>
    <row r="68" spans="5:68" s="45" customFormat="1" ht="14.25">
      <c r="E68" s="62"/>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t="s">
        <v>155</v>
      </c>
      <c r="AX68" s="47" t="s">
        <v>155</v>
      </c>
      <c r="AY68" s="47"/>
      <c r="AZ68" s="47"/>
      <c r="BA68" s="50"/>
      <c r="BB68" s="50"/>
      <c r="BC68" s="50"/>
      <c r="BD68" s="50"/>
      <c r="BE68" s="50"/>
      <c r="BF68" s="50"/>
      <c r="BG68" s="50"/>
      <c r="BH68" s="50"/>
      <c r="BI68" s="50"/>
      <c r="BJ68" s="50"/>
      <c r="BK68" s="50"/>
      <c r="BL68" s="50"/>
      <c r="BM68" s="50"/>
      <c r="BN68" s="50"/>
      <c r="BO68" s="50"/>
      <c r="BP68" s="63"/>
    </row>
    <row r="69" spans="5:68" s="45" customFormat="1" ht="14.25">
      <c r="E69" s="62"/>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54" t="s">
        <v>109</v>
      </c>
      <c r="AX69" s="49">
        <v>10</v>
      </c>
      <c r="AY69" s="47"/>
      <c r="AZ69" s="47"/>
      <c r="BA69" s="50"/>
      <c r="BB69" s="50"/>
      <c r="BC69" s="50"/>
      <c r="BD69" s="50"/>
      <c r="BE69" s="50"/>
      <c r="BF69" s="50"/>
      <c r="BG69" s="50"/>
      <c r="BH69" s="50"/>
      <c r="BI69" s="50"/>
      <c r="BJ69" s="50"/>
      <c r="BK69" s="50"/>
      <c r="BL69" s="50"/>
      <c r="BM69" s="50"/>
      <c r="BN69" s="50"/>
      <c r="BO69" s="50"/>
      <c r="BP69" s="63"/>
    </row>
    <row r="70" spans="5:68" s="45" customFormat="1" ht="14.25">
      <c r="E70" s="62"/>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54" t="s">
        <v>110</v>
      </c>
      <c r="AX70" s="49">
        <v>0</v>
      </c>
      <c r="AY70" s="47"/>
      <c r="AZ70" s="47"/>
      <c r="BA70" s="50"/>
      <c r="BB70" s="50"/>
      <c r="BC70" s="50"/>
      <c r="BD70" s="50"/>
      <c r="BE70" s="50"/>
      <c r="BF70" s="50"/>
      <c r="BG70" s="50"/>
      <c r="BH70" s="50"/>
      <c r="BI70" s="50"/>
      <c r="BJ70" s="50"/>
      <c r="BK70" s="50"/>
      <c r="BL70" s="50"/>
      <c r="BM70" s="50"/>
      <c r="BN70" s="50"/>
      <c r="BO70" s="50"/>
      <c r="BP70" s="63"/>
    </row>
    <row r="71" spans="5:68" s="45" customFormat="1" ht="14.25">
      <c r="E71" s="62"/>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54"/>
      <c r="AX71" s="49"/>
      <c r="AY71" s="47"/>
      <c r="AZ71" s="47"/>
      <c r="BA71" s="50"/>
      <c r="BB71" s="50"/>
      <c r="BC71" s="50"/>
      <c r="BD71" s="50"/>
      <c r="BE71" s="50"/>
      <c r="BF71" s="50"/>
      <c r="BG71" s="50"/>
      <c r="BH71" s="50"/>
      <c r="BI71" s="50"/>
      <c r="BJ71" s="50"/>
      <c r="BK71" s="50"/>
      <c r="BL71" s="50"/>
      <c r="BM71" s="50"/>
      <c r="BN71" s="50"/>
      <c r="BO71" s="50"/>
      <c r="BP71" s="63"/>
    </row>
    <row r="72" spans="5:68" s="45" customFormat="1" ht="14.25">
      <c r="E72" s="62"/>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54"/>
      <c r="AX72" s="49"/>
      <c r="AY72" s="47"/>
      <c r="AZ72" s="47"/>
      <c r="BA72" s="50"/>
      <c r="BB72" s="50"/>
      <c r="BC72" s="50"/>
      <c r="BD72" s="50"/>
      <c r="BE72" s="50"/>
      <c r="BF72" s="50"/>
      <c r="BG72" s="50"/>
      <c r="BH72" s="50"/>
      <c r="BI72" s="50"/>
      <c r="BJ72" s="50"/>
      <c r="BK72" s="50"/>
      <c r="BL72" s="50"/>
      <c r="BM72" s="50"/>
      <c r="BN72" s="50"/>
      <c r="BO72" s="50"/>
      <c r="BP72" s="63"/>
    </row>
    <row r="73" spans="5:68" s="45" customFormat="1" ht="14.25">
      <c r="E73" s="62"/>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9"/>
      <c r="AY73" s="47"/>
      <c r="AZ73" s="47"/>
      <c r="BA73" s="50"/>
      <c r="BB73" s="50"/>
      <c r="BC73" s="50"/>
      <c r="BD73" s="50"/>
      <c r="BE73" s="50"/>
      <c r="BF73" s="50"/>
      <c r="BG73" s="50"/>
      <c r="BH73" s="50"/>
      <c r="BI73" s="50"/>
      <c r="BJ73" s="50"/>
      <c r="BK73" s="50"/>
      <c r="BL73" s="50"/>
      <c r="BM73" s="50"/>
      <c r="BN73" s="50"/>
      <c r="BO73" s="50"/>
      <c r="BP73" s="63"/>
    </row>
    <row r="74" spans="5:68" s="45" customFormat="1" ht="14.25">
      <c r="E74" s="62"/>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t="s">
        <v>156</v>
      </c>
      <c r="AX74" s="47" t="s">
        <v>156</v>
      </c>
      <c r="AY74" s="47"/>
      <c r="AZ74" s="47"/>
      <c r="BA74" s="50"/>
      <c r="BB74" s="50"/>
      <c r="BC74" s="50"/>
      <c r="BD74" s="50"/>
      <c r="BE74" s="50"/>
      <c r="BF74" s="50"/>
      <c r="BG74" s="50"/>
      <c r="BH74" s="50"/>
      <c r="BI74" s="50"/>
      <c r="BJ74" s="50"/>
      <c r="BK74" s="50"/>
      <c r="BL74" s="50"/>
      <c r="BM74" s="50"/>
      <c r="BN74" s="50"/>
      <c r="BO74" s="50"/>
      <c r="BP74" s="63"/>
    </row>
    <row r="75" spans="5:68" s="45" customFormat="1" ht="14.25">
      <c r="E75" s="62"/>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54" t="s">
        <v>109</v>
      </c>
      <c r="AX75" s="49">
        <v>10</v>
      </c>
      <c r="AY75" s="47"/>
      <c r="AZ75" s="47"/>
      <c r="BA75" s="50"/>
      <c r="BB75" s="50"/>
      <c r="BC75" s="50"/>
      <c r="BD75" s="50"/>
      <c r="BE75" s="50"/>
      <c r="BF75" s="50"/>
      <c r="BG75" s="50"/>
      <c r="BH75" s="50"/>
      <c r="BI75" s="50"/>
      <c r="BJ75" s="50"/>
      <c r="BK75" s="50"/>
      <c r="BL75" s="50"/>
      <c r="BM75" s="50"/>
      <c r="BN75" s="50"/>
      <c r="BO75" s="50"/>
      <c r="BP75" s="63"/>
    </row>
    <row r="76" spans="5:68" s="45" customFormat="1" ht="14.25">
      <c r="E76" s="62"/>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54" t="s">
        <v>110</v>
      </c>
      <c r="AX76" s="49">
        <v>0</v>
      </c>
      <c r="AY76" s="47"/>
      <c r="AZ76" s="47"/>
      <c r="BA76" s="50"/>
      <c r="BB76" s="50"/>
      <c r="BC76" s="50"/>
      <c r="BD76" s="50"/>
      <c r="BE76" s="50"/>
      <c r="BF76" s="50"/>
      <c r="BG76" s="50"/>
      <c r="BH76" s="50"/>
      <c r="BI76" s="50"/>
      <c r="BJ76" s="50"/>
      <c r="BK76" s="50"/>
      <c r="BL76" s="50"/>
      <c r="BM76" s="50"/>
      <c r="BN76" s="50"/>
      <c r="BO76" s="50"/>
      <c r="BP76" s="63"/>
    </row>
    <row r="77" spans="5:68" s="45" customFormat="1" ht="14.25">
      <c r="E77" s="62"/>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54"/>
      <c r="AX77" s="49"/>
      <c r="AY77" s="47"/>
      <c r="AZ77" s="47"/>
      <c r="BA77" s="50"/>
      <c r="BB77" s="50"/>
      <c r="BC77" s="50"/>
      <c r="BD77" s="50"/>
      <c r="BE77" s="50"/>
      <c r="BF77" s="50"/>
      <c r="BG77" s="50"/>
      <c r="BH77" s="50"/>
      <c r="BI77" s="50"/>
      <c r="BJ77" s="50"/>
      <c r="BK77" s="50"/>
      <c r="BL77" s="50"/>
      <c r="BM77" s="50"/>
      <c r="BN77" s="50"/>
      <c r="BO77" s="50"/>
      <c r="BP77" s="63"/>
    </row>
    <row r="78" spans="5:68" s="45" customFormat="1" ht="14.25">
      <c r="E78" s="62"/>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54"/>
      <c r="AX78" s="49"/>
      <c r="AY78" s="47"/>
      <c r="AZ78" s="47"/>
      <c r="BA78" s="50"/>
      <c r="BB78" s="50"/>
      <c r="BC78" s="50"/>
      <c r="BD78" s="50"/>
      <c r="BE78" s="50"/>
      <c r="BF78" s="50"/>
      <c r="BG78" s="50"/>
      <c r="BH78" s="50"/>
      <c r="BI78" s="50"/>
      <c r="BJ78" s="50"/>
      <c r="BK78" s="50"/>
      <c r="BL78" s="50"/>
      <c r="BM78" s="50"/>
      <c r="BN78" s="50"/>
      <c r="BO78" s="50"/>
      <c r="BP78" s="63"/>
    </row>
    <row r="79" spans="5:68" s="45" customFormat="1" ht="14.25">
      <c r="E79" s="62"/>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9"/>
      <c r="AY79" s="47"/>
      <c r="AZ79" s="47"/>
      <c r="BA79" s="50"/>
      <c r="BB79" s="50"/>
      <c r="BC79" s="50"/>
      <c r="BD79" s="50"/>
      <c r="BE79" s="50"/>
      <c r="BF79" s="50"/>
      <c r="BG79" s="50"/>
      <c r="BH79" s="50"/>
      <c r="BI79" s="50"/>
      <c r="BJ79" s="50"/>
      <c r="BK79" s="50"/>
      <c r="BL79" s="50"/>
      <c r="BM79" s="50"/>
      <c r="BN79" s="50"/>
      <c r="BO79" s="50"/>
      <c r="BP79" s="63"/>
    </row>
    <row r="80" spans="5:68" s="45" customFormat="1" ht="14.25">
      <c r="E80" s="62"/>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t="s">
        <v>157</v>
      </c>
      <c r="AX80" s="47" t="s">
        <v>157</v>
      </c>
      <c r="AY80" s="47"/>
      <c r="AZ80" s="47"/>
      <c r="BA80" s="50"/>
      <c r="BB80" s="50"/>
      <c r="BC80" s="50"/>
      <c r="BD80" s="50"/>
      <c r="BE80" s="50"/>
      <c r="BF80" s="50"/>
      <c r="BG80" s="50"/>
      <c r="BH80" s="50"/>
      <c r="BI80" s="50"/>
      <c r="BJ80" s="50"/>
      <c r="BK80" s="50"/>
      <c r="BL80" s="50"/>
      <c r="BM80" s="50"/>
      <c r="BN80" s="50"/>
      <c r="BO80" s="50"/>
      <c r="BP80" s="63"/>
    </row>
    <row r="81" spans="5:68" s="45" customFormat="1" ht="14.25">
      <c r="E81" s="62"/>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54" t="s">
        <v>117</v>
      </c>
      <c r="AX81" s="49">
        <v>10</v>
      </c>
      <c r="AY81" s="47"/>
      <c r="AZ81" s="47"/>
      <c r="BA81" s="50"/>
      <c r="BB81" s="50"/>
      <c r="BC81" s="50"/>
      <c r="BD81" s="50"/>
      <c r="BE81" s="50"/>
      <c r="BF81" s="50"/>
      <c r="BG81" s="50"/>
      <c r="BH81" s="50"/>
      <c r="BI81" s="50"/>
      <c r="BJ81" s="50"/>
      <c r="BK81" s="50"/>
      <c r="BL81" s="50"/>
      <c r="BM81" s="50"/>
      <c r="BN81" s="50"/>
      <c r="BO81" s="50"/>
      <c r="BP81" s="63"/>
    </row>
    <row r="82" spans="5:68" s="45" customFormat="1" ht="14.25">
      <c r="E82" s="62"/>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54" t="s">
        <v>118</v>
      </c>
      <c r="AX82" s="49">
        <v>0</v>
      </c>
      <c r="AY82" s="47"/>
      <c r="AZ82" s="47"/>
      <c r="BA82" s="50"/>
      <c r="BB82" s="50"/>
      <c r="BC82" s="50"/>
      <c r="BD82" s="50"/>
      <c r="BE82" s="50"/>
      <c r="BF82" s="50"/>
      <c r="BG82" s="50"/>
      <c r="BH82" s="50"/>
      <c r="BI82" s="50"/>
      <c r="BJ82" s="50"/>
      <c r="BK82" s="50"/>
      <c r="BL82" s="50"/>
      <c r="BM82" s="50"/>
      <c r="BN82" s="50"/>
      <c r="BO82" s="50"/>
      <c r="BP82" s="63"/>
    </row>
    <row r="83" spans="5:68" s="45" customFormat="1" ht="14.25">
      <c r="E83" s="62"/>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9"/>
      <c r="AY83" s="47"/>
      <c r="AZ83" s="47"/>
      <c r="BA83" s="50"/>
      <c r="BB83" s="50"/>
      <c r="BC83" s="50"/>
      <c r="BD83" s="50"/>
      <c r="BE83" s="50"/>
      <c r="BF83" s="50"/>
      <c r="BG83" s="50"/>
      <c r="BH83" s="50"/>
      <c r="BI83" s="50"/>
      <c r="BJ83" s="50"/>
      <c r="BK83" s="50"/>
      <c r="BL83" s="50"/>
      <c r="BM83" s="50"/>
      <c r="BN83" s="50"/>
      <c r="BO83" s="50"/>
      <c r="BP83" s="63"/>
    </row>
    <row r="84" spans="5:68" s="45" customFormat="1" ht="14.25">
      <c r="E84" s="62"/>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t="s">
        <v>158</v>
      </c>
      <c r="AX84" s="47" t="s">
        <v>158</v>
      </c>
      <c r="AY84" s="47"/>
      <c r="AZ84" s="47"/>
      <c r="BA84" s="50"/>
      <c r="BB84" s="50"/>
      <c r="BC84" s="50"/>
      <c r="BD84" s="50"/>
      <c r="BE84" s="50"/>
      <c r="BF84" s="50"/>
      <c r="BG84" s="50"/>
      <c r="BH84" s="50"/>
      <c r="BI84" s="50"/>
      <c r="BJ84" s="50"/>
      <c r="BK84" s="50"/>
      <c r="BL84" s="50"/>
      <c r="BM84" s="50"/>
      <c r="BN84" s="50"/>
      <c r="BO84" s="50"/>
      <c r="BP84" s="63"/>
    </row>
    <row r="85" spans="5:68" s="45" customFormat="1" ht="14.25">
      <c r="E85" s="62"/>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54" t="s">
        <v>117</v>
      </c>
      <c r="AX85" s="49">
        <v>10</v>
      </c>
      <c r="AY85" s="47"/>
      <c r="AZ85" s="47"/>
      <c r="BA85" s="50"/>
      <c r="BB85" s="50"/>
      <c r="BC85" s="50"/>
      <c r="BD85" s="50"/>
      <c r="BE85" s="50"/>
      <c r="BF85" s="50"/>
      <c r="BG85" s="50"/>
      <c r="BH85" s="50"/>
      <c r="BI85" s="50"/>
      <c r="BJ85" s="50"/>
      <c r="BK85" s="50"/>
      <c r="BL85" s="50"/>
      <c r="BM85" s="50"/>
      <c r="BN85" s="50"/>
      <c r="BO85" s="50"/>
      <c r="BP85" s="63"/>
    </row>
    <row r="86" spans="5:68" s="45" customFormat="1" ht="14.25">
      <c r="E86" s="62"/>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54" t="s">
        <v>118</v>
      </c>
      <c r="AX86" s="49">
        <v>0</v>
      </c>
      <c r="AY86" s="47"/>
      <c r="AZ86" s="47"/>
      <c r="BA86" s="50"/>
      <c r="BB86" s="50"/>
      <c r="BC86" s="50"/>
      <c r="BD86" s="50"/>
      <c r="BE86" s="50"/>
      <c r="BF86" s="50"/>
      <c r="BG86" s="50"/>
      <c r="BH86" s="50"/>
      <c r="BI86" s="50"/>
      <c r="BJ86" s="50"/>
      <c r="BK86" s="50"/>
      <c r="BL86" s="50"/>
      <c r="BM86" s="50"/>
      <c r="BN86" s="50"/>
      <c r="BO86" s="50"/>
      <c r="BP86" s="63"/>
    </row>
    <row r="87" spans="5:68" s="45" customFormat="1" ht="14.25">
      <c r="E87" s="62"/>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9"/>
      <c r="AY87" s="47"/>
      <c r="AZ87" s="47"/>
      <c r="BA87" s="50"/>
      <c r="BB87" s="50"/>
      <c r="BC87" s="50"/>
      <c r="BD87" s="50"/>
      <c r="BE87" s="50"/>
      <c r="BF87" s="50"/>
      <c r="BG87" s="50"/>
      <c r="BH87" s="50"/>
      <c r="BI87" s="50"/>
      <c r="BJ87" s="50"/>
      <c r="BK87" s="50"/>
      <c r="BL87" s="50"/>
      <c r="BM87" s="50"/>
      <c r="BN87" s="50"/>
      <c r="BO87" s="50"/>
      <c r="BP87" s="63"/>
    </row>
    <row r="88" spans="5:68" s="45" customFormat="1" ht="14.25">
      <c r="E88" s="62"/>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t="s">
        <v>159</v>
      </c>
      <c r="AX88" s="47" t="s">
        <v>159</v>
      </c>
      <c r="AY88" s="47"/>
      <c r="AZ88" s="47"/>
      <c r="BA88" s="50"/>
      <c r="BB88" s="50"/>
      <c r="BC88" s="50"/>
      <c r="BD88" s="50"/>
      <c r="BE88" s="50"/>
      <c r="BF88" s="50"/>
      <c r="BG88" s="50"/>
      <c r="BH88" s="50"/>
      <c r="BI88" s="50"/>
      <c r="BJ88" s="50"/>
      <c r="BK88" s="50"/>
      <c r="BL88" s="50"/>
      <c r="BM88" s="50"/>
      <c r="BN88" s="50"/>
      <c r="BO88" s="50"/>
      <c r="BP88" s="63"/>
    </row>
    <row r="89" spans="5:68" s="45" customFormat="1" ht="14.25">
      <c r="E89" s="62"/>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54" t="s">
        <v>117</v>
      </c>
      <c r="AX89" s="49">
        <v>10</v>
      </c>
      <c r="AY89" s="47"/>
      <c r="AZ89" s="47"/>
      <c r="BA89" s="50"/>
      <c r="BB89" s="50"/>
      <c r="BC89" s="50"/>
      <c r="BD89" s="50"/>
      <c r="BE89" s="50"/>
      <c r="BF89" s="50"/>
      <c r="BG89" s="50"/>
      <c r="BH89" s="50"/>
      <c r="BI89" s="50"/>
      <c r="BJ89" s="50"/>
      <c r="BK89" s="50"/>
      <c r="BL89" s="50"/>
      <c r="BM89" s="50"/>
      <c r="BN89" s="50"/>
      <c r="BO89" s="50"/>
      <c r="BP89" s="63"/>
    </row>
    <row r="90" spans="5:68" s="45" customFormat="1" ht="14.25">
      <c r="E90" s="62"/>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54" t="s">
        <v>118</v>
      </c>
      <c r="AX90" s="49">
        <v>0</v>
      </c>
      <c r="AY90" s="47"/>
      <c r="AZ90" s="47"/>
      <c r="BA90" s="50"/>
      <c r="BB90" s="50"/>
      <c r="BC90" s="50"/>
      <c r="BD90" s="50"/>
      <c r="BE90" s="50"/>
      <c r="BF90" s="50"/>
      <c r="BG90" s="50"/>
      <c r="BH90" s="50"/>
      <c r="BI90" s="50"/>
      <c r="BJ90" s="50"/>
      <c r="BK90" s="50"/>
      <c r="BL90" s="50"/>
      <c r="BM90" s="50"/>
      <c r="BN90" s="50"/>
      <c r="BO90" s="50"/>
      <c r="BP90" s="63"/>
    </row>
    <row r="91" spans="5:68" s="45" customFormat="1" ht="14.25">
      <c r="E91" s="62"/>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9"/>
      <c r="AY91" s="47"/>
      <c r="AZ91" s="47"/>
      <c r="BA91" s="50"/>
      <c r="BB91" s="50"/>
      <c r="BC91" s="50"/>
      <c r="BD91" s="50"/>
      <c r="BE91" s="50"/>
      <c r="BF91" s="50"/>
      <c r="BG91" s="50"/>
      <c r="BH91" s="50"/>
      <c r="BI91" s="50"/>
      <c r="BJ91" s="50"/>
      <c r="BK91" s="50"/>
      <c r="BL91" s="50"/>
      <c r="BM91" s="50"/>
      <c r="BN91" s="50"/>
      <c r="BO91" s="50"/>
      <c r="BP91" s="63"/>
    </row>
    <row r="92" spans="5:68" s="45" customFormat="1" ht="14.25">
      <c r="E92" s="62"/>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t="s">
        <v>160</v>
      </c>
      <c r="AX92" s="47" t="s">
        <v>160</v>
      </c>
      <c r="AY92" s="47"/>
      <c r="AZ92" s="47"/>
      <c r="BA92" s="50"/>
      <c r="BB92" s="50"/>
      <c r="BC92" s="50"/>
      <c r="BD92" s="50"/>
      <c r="BE92" s="50"/>
      <c r="BF92" s="50"/>
      <c r="BG92" s="50"/>
      <c r="BH92" s="50"/>
      <c r="BI92" s="50"/>
      <c r="BJ92" s="50"/>
      <c r="BK92" s="50"/>
      <c r="BL92" s="50"/>
      <c r="BM92" s="50"/>
      <c r="BN92" s="50"/>
      <c r="BO92" s="50"/>
      <c r="BP92" s="63"/>
    </row>
    <row r="93" spans="5:68" s="45" customFormat="1" ht="14.25">
      <c r="E93" s="62"/>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54" t="s">
        <v>109</v>
      </c>
      <c r="AX93" s="49">
        <v>10</v>
      </c>
      <c r="AY93" s="47"/>
      <c r="AZ93" s="47"/>
      <c r="BA93" s="50"/>
      <c r="BB93" s="50"/>
      <c r="BC93" s="50"/>
      <c r="BD93" s="50"/>
      <c r="BE93" s="50"/>
      <c r="BF93" s="50"/>
      <c r="BG93" s="50"/>
      <c r="BH93" s="50"/>
      <c r="BI93" s="50"/>
      <c r="BJ93" s="50"/>
      <c r="BK93" s="50"/>
      <c r="BL93" s="50"/>
      <c r="BM93" s="50"/>
      <c r="BN93" s="50"/>
      <c r="BO93" s="50"/>
      <c r="BP93" s="63"/>
    </row>
    <row r="94" spans="5:68" s="45" customFormat="1" ht="14.25">
      <c r="E94" s="62"/>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54" t="s">
        <v>110</v>
      </c>
      <c r="AX94" s="49">
        <v>0</v>
      </c>
      <c r="AY94" s="47"/>
      <c r="AZ94" s="47"/>
      <c r="BA94" s="50"/>
      <c r="BB94" s="50"/>
      <c r="BC94" s="50"/>
      <c r="BD94" s="50"/>
      <c r="BE94" s="50"/>
      <c r="BF94" s="50"/>
      <c r="BG94" s="50"/>
      <c r="BH94" s="50"/>
      <c r="BI94" s="50"/>
      <c r="BJ94" s="50"/>
      <c r="BK94" s="50"/>
      <c r="BL94" s="50"/>
      <c r="BM94" s="50"/>
      <c r="BN94" s="50"/>
      <c r="BO94" s="50"/>
      <c r="BP94" s="63"/>
    </row>
    <row r="95" spans="5:68" ht="14.25">
      <c r="AW95" s="54" t="s">
        <v>114</v>
      </c>
      <c r="AX95" s="49">
        <v>0</v>
      </c>
    </row>
    <row r="96" spans="5:68" ht="14.25">
      <c r="AW96" s="54" t="s">
        <v>161</v>
      </c>
      <c r="AX96" s="49">
        <v>0</v>
      </c>
    </row>
    <row r="98" spans="49:50" ht="15" customHeight="1">
      <c r="AW98" s="47" t="s">
        <v>162</v>
      </c>
      <c r="AX98" s="47" t="s">
        <v>162</v>
      </c>
    </row>
    <row r="99" spans="49:50" ht="15" customHeight="1">
      <c r="AW99" s="54" t="s">
        <v>117</v>
      </c>
      <c r="AX99" s="49">
        <v>10</v>
      </c>
    </row>
    <row r="100" spans="49:50" ht="15" customHeight="1">
      <c r="AW100" s="54" t="s">
        <v>118</v>
      </c>
      <c r="AX100" s="49">
        <v>0</v>
      </c>
    </row>
  </sheetData>
  <sheetProtection algorithmName="SHA-512" hashValue="QovoGxv7nJTDuTyupNrlQ+4CZp7vOWUea2LDhYCnLVJsGrqR8WTxbh78RsIAfbz5+Q4/92E/NJJnOoIwEEXffg==" saltValue="haSDal6ERm0G7j6Eo3OzCg==" spinCount="100000" sheet="1" objects="1" scenarios="1"/>
  <mergeCells count="17">
    <mergeCell ref="B18:E18"/>
    <mergeCell ref="C15:D15"/>
    <mergeCell ref="F2:F4"/>
    <mergeCell ref="B21:F21"/>
    <mergeCell ref="B22:F22"/>
    <mergeCell ref="C4:E4"/>
    <mergeCell ref="D6:D8"/>
    <mergeCell ref="E6:F8"/>
    <mergeCell ref="C10:D10"/>
    <mergeCell ref="C12:D12"/>
    <mergeCell ref="C13:D13"/>
    <mergeCell ref="C14:D14"/>
    <mergeCell ref="B2:B4"/>
    <mergeCell ref="C11:D11"/>
    <mergeCell ref="C16:D16"/>
    <mergeCell ref="C2:E3"/>
    <mergeCell ref="C17:D17"/>
  </mergeCells>
  <conditionalFormatting sqref="F18">
    <cfRule type="cellIs" dxfId="2" priority="5" operator="equal">
      <formula>"MEDIO"</formula>
    </cfRule>
    <cfRule type="cellIs" dxfId="1" priority="6" operator="equal">
      <formula>"ALTO"</formula>
    </cfRule>
    <cfRule type="cellIs" dxfId="0" priority="7" operator="equal">
      <formula>"BAJO"</formula>
    </cfRule>
    <cfRule type="colorScale" priority="8">
      <colorScale>
        <cfvo type="min"/>
        <cfvo type="percentile" val="50"/>
        <cfvo type="max"/>
        <color rgb="FFF8696B"/>
        <color rgb="FFFFEB84"/>
        <color rgb="FF63BE7B"/>
      </colorScale>
    </cfRule>
  </conditionalFormatting>
  <dataValidations count="12">
    <dataValidation type="list" allowBlank="1" showInputMessage="1" showErrorMessage="1" sqref="E16" xr:uid="{00000000-0002-0000-0400-000000000000}">
      <formula1>$AP16:$AS16</formula1>
    </dataValidation>
    <dataValidation type="list" allowBlank="1" showInputMessage="1" showErrorMessage="1" sqref="E11 E17" xr:uid="{00000000-0002-0000-0400-000001000000}">
      <formula1>$AP11:$AR11</formula1>
    </dataValidation>
    <dataValidation type="list" allowBlank="1" showInputMessage="1" showErrorMessage="1" sqref="E13" xr:uid="{00000000-0002-0000-0400-000002000000}">
      <formula1>$AP13:$AV13</formula1>
    </dataValidation>
    <dataValidation allowBlank="1" showInputMessage="1" showErrorMessage="1" promptTitle="Lista 2" sqref="D27" xr:uid="{00000000-0002-0000-0400-000003000000}"/>
    <dataValidation allowBlank="1" showInputMessage="1" showErrorMessage="1" promptTitle="lista" sqref="C27" xr:uid="{00000000-0002-0000-0400-000004000000}"/>
    <dataValidation type="list" allowBlank="1" showInputMessage="1" showErrorMessage="1" sqref="C46" xr:uid="{00000000-0002-0000-0400-000005000000}">
      <formula1>ELEMENTOSIC</formula1>
    </dataValidation>
    <dataValidation type="list" allowBlank="1" showInputMessage="1" showErrorMessage="1" sqref="D46" xr:uid="{00000000-0002-0000-0400-000006000000}">
      <formula1>ALMACENAMIENTO</formula1>
    </dataValidation>
    <dataValidation type="list" allowBlank="1" showInputMessage="1" showErrorMessage="1" sqref="E46" xr:uid="{00000000-0002-0000-0400-000007000000}">
      <formula1>SEGURIDAD</formula1>
    </dataValidation>
    <dataValidation type="list" allowBlank="1" showInputMessage="1" showErrorMessage="1" sqref="F46" xr:uid="{00000000-0002-0000-0400-000008000000}">
      <formula1>OTRO</formula1>
    </dataValidation>
    <dataValidation type="list" allowBlank="1" showInputMessage="1" showErrorMessage="1" sqref="E14" xr:uid="{00000000-0002-0000-0400-000009000000}">
      <formula1>$AP14:$AT14</formula1>
    </dataValidation>
    <dataValidation type="list" allowBlank="1" showInputMessage="1" showErrorMessage="1" sqref="E12" xr:uid="{FCD24E6B-381B-40FE-953B-B6348199AFA4}">
      <formula1>$AO$12:$AV$12</formula1>
    </dataValidation>
    <dataValidation type="list" allowBlank="1" showInputMessage="1" showErrorMessage="1" sqref="E15" xr:uid="{F59487DE-2169-4036-B87F-5991CBFF1D81}">
      <formula1>$AO$15:$AR$15</formula1>
    </dataValidation>
  </dataValidations>
  <printOptions horizontalCentered="1" verticalCentered="1"/>
  <pageMargins left="0.70866141732283472" right="0.70866141732283472" top="0.74803149606299213" bottom="0.74803149606299213" header="0.31496062992125984" footer="0.31496062992125984"/>
  <pageSetup scale="72" orientation="landscape" r:id="rId1"/>
  <ignoredErrors>
    <ignoredError sqref="F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B2:F21"/>
  <sheetViews>
    <sheetView showGridLines="0" zoomScale="70" zoomScaleNormal="70" workbookViewId="0">
      <selection activeCell="K7" sqref="K7"/>
    </sheetView>
  </sheetViews>
  <sheetFormatPr defaultColWidth="11.5703125" defaultRowHeight="14.25"/>
  <cols>
    <col min="1" max="1" width="11.5703125" style="40"/>
    <col min="2" max="2" width="29.28515625" style="40" customWidth="1"/>
    <col min="3" max="3" width="12.5703125" style="40" customWidth="1"/>
    <col min="4" max="4" width="30.42578125" style="40" customWidth="1"/>
    <col min="5" max="5" width="92.5703125" style="40" customWidth="1"/>
    <col min="6" max="6" width="32.7109375" style="40" customWidth="1"/>
    <col min="7" max="16384" width="11.5703125" style="40"/>
  </cols>
  <sheetData>
    <row r="2" spans="2:6" ht="15" thickBot="1">
      <c r="B2" s="38"/>
      <c r="C2" s="38"/>
      <c r="D2" s="38"/>
      <c r="E2" s="38"/>
      <c r="F2" s="38"/>
    </row>
    <row r="3" spans="2:6" ht="76.900000000000006" customHeight="1">
      <c r="B3" s="452"/>
      <c r="C3" s="453"/>
      <c r="D3" s="456" t="s">
        <v>163</v>
      </c>
      <c r="E3" s="457"/>
      <c r="F3" s="450"/>
    </row>
    <row r="4" spans="2:6" ht="15" thickBot="1">
      <c r="B4" s="454"/>
      <c r="C4" s="455"/>
      <c r="D4" s="458"/>
      <c r="E4" s="459"/>
      <c r="F4" s="451"/>
    </row>
    <row r="5" spans="2:6" ht="15" thickBot="1"/>
    <row r="6" spans="2:6" ht="15" thickBot="1">
      <c r="B6" s="444" t="s">
        <v>164</v>
      </c>
      <c r="C6" s="445"/>
      <c r="D6" s="445"/>
      <c r="E6" s="445"/>
      <c r="F6" s="446"/>
    </row>
    <row r="7" spans="2:6" ht="33" customHeight="1" thickBot="1">
      <c r="B7" s="447" t="s">
        <v>165</v>
      </c>
      <c r="C7" s="448"/>
      <c r="D7" s="448"/>
      <c r="E7" s="448"/>
      <c r="F7" s="449"/>
    </row>
    <row r="8" spans="2:6" ht="15" thickBot="1"/>
    <row r="9" spans="2:6" ht="15" thickBot="1">
      <c r="B9" s="41" t="s">
        <v>166</v>
      </c>
      <c r="C9" s="441" t="s">
        <v>167</v>
      </c>
      <c r="D9" s="442"/>
      <c r="E9" s="442"/>
      <c r="F9" s="443"/>
    </row>
    <row r="10" spans="2:6" ht="28.5">
      <c r="B10" s="42" t="s">
        <v>168</v>
      </c>
      <c r="C10" s="435" t="s">
        <v>169</v>
      </c>
      <c r="D10" s="436"/>
      <c r="E10" s="436"/>
      <c r="F10" s="437"/>
    </row>
    <row r="11" spans="2:6" ht="28.5">
      <c r="B11" s="43" t="s">
        <v>170</v>
      </c>
      <c r="C11" s="438" t="s">
        <v>171</v>
      </c>
      <c r="D11" s="439"/>
      <c r="E11" s="439"/>
      <c r="F11" s="440"/>
    </row>
    <row r="12" spans="2:6" ht="28.5">
      <c r="B12" s="43" t="s">
        <v>172</v>
      </c>
      <c r="C12" s="429" t="s">
        <v>173</v>
      </c>
      <c r="D12" s="430"/>
      <c r="E12" s="430"/>
      <c r="F12" s="431"/>
    </row>
    <row r="13" spans="2:6" ht="28.5">
      <c r="B13" s="43" t="s">
        <v>174</v>
      </c>
      <c r="C13" s="429" t="s">
        <v>175</v>
      </c>
      <c r="D13" s="430"/>
      <c r="E13" s="430"/>
      <c r="F13" s="431"/>
    </row>
    <row r="14" spans="2:6" ht="28.5">
      <c r="B14" s="43" t="s">
        <v>176</v>
      </c>
      <c r="C14" s="429" t="s">
        <v>177</v>
      </c>
      <c r="D14" s="430"/>
      <c r="E14" s="430"/>
      <c r="F14" s="431"/>
    </row>
    <row r="15" spans="2:6" s="122" customFormat="1" ht="32.450000000000003" customHeight="1">
      <c r="B15" s="74" t="s">
        <v>178</v>
      </c>
      <c r="C15" s="429" t="s">
        <v>179</v>
      </c>
      <c r="D15" s="430"/>
      <c r="E15" s="430"/>
      <c r="F15" s="431"/>
    </row>
    <row r="16" spans="2:6" ht="28.5">
      <c r="B16" s="43" t="s">
        <v>180</v>
      </c>
      <c r="C16" s="429" t="s">
        <v>181</v>
      </c>
      <c r="D16" s="430"/>
      <c r="E16" s="430"/>
      <c r="F16" s="431"/>
    </row>
    <row r="17" spans="2:6">
      <c r="B17" s="43" t="s">
        <v>182</v>
      </c>
      <c r="C17" s="429" t="s">
        <v>183</v>
      </c>
      <c r="D17" s="430"/>
      <c r="E17" s="430"/>
      <c r="F17" s="431"/>
    </row>
    <row r="18" spans="2:6">
      <c r="B18" s="43" t="s">
        <v>184</v>
      </c>
      <c r="C18" s="429" t="s">
        <v>185</v>
      </c>
      <c r="D18" s="430"/>
      <c r="E18" s="430"/>
      <c r="F18" s="431"/>
    </row>
    <row r="19" spans="2:6">
      <c r="B19" s="43" t="s">
        <v>186</v>
      </c>
      <c r="C19" s="432" t="s">
        <v>187</v>
      </c>
      <c r="D19" s="433"/>
      <c r="E19" s="433"/>
      <c r="F19" s="434"/>
    </row>
    <row r="20" spans="2:6">
      <c r="B20" s="43" t="s">
        <v>188</v>
      </c>
      <c r="C20" s="432" t="s">
        <v>189</v>
      </c>
      <c r="D20" s="433"/>
      <c r="E20" s="433"/>
      <c r="F20" s="434"/>
    </row>
    <row r="21" spans="2:6" ht="31.9" customHeight="1" thickBot="1">
      <c r="B21" s="44" t="s">
        <v>190</v>
      </c>
      <c r="C21" s="426" t="s">
        <v>191</v>
      </c>
      <c r="D21" s="427"/>
      <c r="E21" s="427"/>
      <c r="F21" s="428"/>
    </row>
  </sheetData>
  <mergeCells count="18">
    <mergeCell ref="C9:F9"/>
    <mergeCell ref="B6:F6"/>
    <mergeCell ref="B7:F7"/>
    <mergeCell ref="F3:F4"/>
    <mergeCell ref="B3:C4"/>
    <mergeCell ref="D3:E4"/>
    <mergeCell ref="C21:F21"/>
    <mergeCell ref="C16:F16"/>
    <mergeCell ref="C19:F19"/>
    <mergeCell ref="C20:F20"/>
    <mergeCell ref="C10:F10"/>
    <mergeCell ref="C11:F11"/>
    <mergeCell ref="C12:F12"/>
    <mergeCell ref="C13:F13"/>
    <mergeCell ref="C14:F14"/>
    <mergeCell ref="C15:F15"/>
    <mergeCell ref="C18:F18"/>
    <mergeCell ref="C17:F1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dimension ref="A1:E40"/>
  <sheetViews>
    <sheetView workbookViewId="0">
      <selection activeCell="E3" sqref="E3"/>
    </sheetView>
  </sheetViews>
  <sheetFormatPr defaultColWidth="9.140625" defaultRowHeight="12.75"/>
  <cols>
    <col min="1" max="1" width="12.28515625" style="39" bestFit="1" customWidth="1"/>
    <col min="2" max="2" width="47.28515625" style="39" bestFit="1" customWidth="1"/>
    <col min="3" max="3" width="10.42578125" style="39" bestFit="1" customWidth="1"/>
    <col min="4" max="4" width="33.7109375" style="39" customWidth="1"/>
    <col min="5" max="5" width="12.7109375" style="39" bestFit="1" customWidth="1"/>
    <col min="6" max="16384" width="9.140625" style="39"/>
  </cols>
  <sheetData>
    <row r="1" spans="1:5">
      <c r="A1" s="66" t="s">
        <v>192</v>
      </c>
      <c r="B1" s="66" t="s">
        <v>193</v>
      </c>
      <c r="C1" s="66" t="s">
        <v>194</v>
      </c>
      <c r="D1" s="66" t="s">
        <v>195</v>
      </c>
      <c r="E1" s="66" t="s">
        <v>196</v>
      </c>
    </row>
    <row r="2" spans="1:5">
      <c r="A2" s="39" t="s">
        <v>197</v>
      </c>
      <c r="B2" s="39" t="s">
        <v>198</v>
      </c>
      <c r="C2" s="39" t="s">
        <v>199</v>
      </c>
      <c r="D2" s="39" t="s">
        <v>200</v>
      </c>
    </row>
    <row r="3" spans="1:5">
      <c r="A3" s="39" t="s">
        <v>201</v>
      </c>
      <c r="B3" s="39" t="s">
        <v>202</v>
      </c>
      <c r="C3" s="39" t="s">
        <v>203</v>
      </c>
      <c r="D3" s="39" t="s">
        <v>204</v>
      </c>
      <c r="E3" s="39" t="s">
        <v>205</v>
      </c>
    </row>
    <row r="4" spans="1:5">
      <c r="A4" s="39" t="s">
        <v>206</v>
      </c>
      <c r="B4" s="39" t="s">
        <v>207</v>
      </c>
      <c r="C4" s="39" t="s">
        <v>208</v>
      </c>
      <c r="D4" s="39" t="s">
        <v>209</v>
      </c>
      <c r="E4" s="39" t="s">
        <v>8</v>
      </c>
    </row>
    <row r="5" spans="1:5">
      <c r="B5" s="39" t="s">
        <v>210</v>
      </c>
      <c r="C5" s="39" t="s">
        <v>211</v>
      </c>
      <c r="D5" s="39" t="s">
        <v>212</v>
      </c>
      <c r="E5" s="39" t="s">
        <v>9</v>
      </c>
    </row>
    <row r="6" spans="1:5">
      <c r="B6" s="39" t="s">
        <v>213</v>
      </c>
      <c r="C6" s="39" t="s">
        <v>214</v>
      </c>
      <c r="D6" s="39" t="s">
        <v>215</v>
      </c>
    </row>
    <row r="7" spans="1:5">
      <c r="B7" s="39" t="s">
        <v>216</v>
      </c>
      <c r="D7" s="39" t="s">
        <v>217</v>
      </c>
    </row>
    <row r="8" spans="1:5">
      <c r="B8" s="39" t="s">
        <v>218</v>
      </c>
      <c r="D8" s="39" t="s">
        <v>219</v>
      </c>
    </row>
    <row r="9" spans="1:5">
      <c r="B9" s="39" t="s">
        <v>220</v>
      </c>
      <c r="D9" s="39" t="s">
        <v>221</v>
      </c>
    </row>
    <row r="10" spans="1:5">
      <c r="D10" s="39" t="s">
        <v>222</v>
      </c>
    </row>
    <row r="11" spans="1:5">
      <c r="D11" s="39" t="s">
        <v>223</v>
      </c>
    </row>
    <row r="12" spans="1:5">
      <c r="D12" s="39" t="s">
        <v>224</v>
      </c>
    </row>
    <row r="13" spans="1:5">
      <c r="D13" s="39" t="s">
        <v>225</v>
      </c>
    </row>
    <row r="14" spans="1:5">
      <c r="D14" s="39" t="s">
        <v>226</v>
      </c>
    </row>
    <row r="15" spans="1:5">
      <c r="D15" s="39" t="s">
        <v>227</v>
      </c>
    </row>
    <row r="16" spans="1:5">
      <c r="D16" s="39" t="s">
        <v>228</v>
      </c>
    </row>
    <row r="17" spans="4:4">
      <c r="D17" s="39" t="s">
        <v>229</v>
      </c>
    </row>
    <row r="18" spans="4:4">
      <c r="D18" s="39" t="s">
        <v>230</v>
      </c>
    </row>
    <row r="19" spans="4:4">
      <c r="D19" s="39" t="s">
        <v>231</v>
      </c>
    </row>
    <row r="20" spans="4:4">
      <c r="D20" s="39" t="s">
        <v>232</v>
      </c>
    </row>
    <row r="21" spans="4:4">
      <c r="D21" s="39" t="s">
        <v>233</v>
      </c>
    </row>
    <row r="22" spans="4:4">
      <c r="D22" s="39" t="s">
        <v>234</v>
      </c>
    </row>
    <row r="23" spans="4:4">
      <c r="D23" s="39" t="s">
        <v>235</v>
      </c>
    </row>
    <row r="24" spans="4:4">
      <c r="D24" s="39" t="s">
        <v>236</v>
      </c>
    </row>
    <row r="25" spans="4:4">
      <c r="D25" s="39" t="s">
        <v>237</v>
      </c>
    </row>
    <row r="26" spans="4:4">
      <c r="D26" s="39" t="s">
        <v>238</v>
      </c>
    </row>
    <row r="27" spans="4:4">
      <c r="D27" s="39" t="s">
        <v>239</v>
      </c>
    </row>
    <row r="28" spans="4:4">
      <c r="D28" s="39" t="s">
        <v>240</v>
      </c>
    </row>
    <row r="29" spans="4:4">
      <c r="D29" s="39" t="s">
        <v>241</v>
      </c>
    </row>
    <row r="30" spans="4:4">
      <c r="D30" s="39" t="s">
        <v>242</v>
      </c>
    </row>
    <row r="31" spans="4:4">
      <c r="D31" s="39" t="s">
        <v>243</v>
      </c>
    </row>
    <row r="32" spans="4:4">
      <c r="D32" s="39" t="s">
        <v>244</v>
      </c>
    </row>
    <row r="33" spans="4:4">
      <c r="D33" s="39" t="s">
        <v>245</v>
      </c>
    </row>
    <row r="34" spans="4:4">
      <c r="D34" s="39" t="s">
        <v>246</v>
      </c>
    </row>
    <row r="35" spans="4:4">
      <c r="D35" s="39" t="s">
        <v>247</v>
      </c>
    </row>
    <row r="36" spans="4:4">
      <c r="D36" s="39" t="s">
        <v>248</v>
      </c>
    </row>
    <row r="37" spans="4:4">
      <c r="D37" s="39" t="s">
        <v>249</v>
      </c>
    </row>
    <row r="38" spans="4:4">
      <c r="D38" s="39" t="s">
        <v>250</v>
      </c>
    </row>
    <row r="39" spans="4:4">
      <c r="D39" s="39" t="s">
        <v>251</v>
      </c>
    </row>
    <row r="40" spans="4:4">
      <c r="D40" s="39" t="s">
        <v>220</v>
      </c>
    </row>
  </sheetData>
  <phoneticPr fontId="5"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9881b159-8b8b-4c4c-b99b-d13583923b64">
      <Terms xmlns="http://schemas.microsoft.com/office/infopath/2007/PartnerControls"/>
    </lcf76f155ced4ddcb4097134ff3c332f>
    <TaxCatchAll xmlns="510be350-f03d-4894-b7c7-8ba061be520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57FED583477BA4791FDE1B10EC4D851" ma:contentTypeVersion="10" ma:contentTypeDescription="Crear nuevo documento." ma:contentTypeScope="" ma:versionID="fc3242b8b366135d927b394ef7437561">
  <xsd:schema xmlns:xsd="http://www.w3.org/2001/XMLSchema" xmlns:xs="http://www.w3.org/2001/XMLSchema" xmlns:p="http://schemas.microsoft.com/office/2006/metadata/properties" xmlns:ns2="9881b159-8b8b-4c4c-b99b-d13583923b64" xmlns:ns3="510be350-f03d-4894-b7c7-8ba061be520c" targetNamespace="http://schemas.microsoft.com/office/2006/metadata/properties" ma:root="true" ma:fieldsID="ea5188be5b0984644afa3825a30e4f4f" ns2:_="" ns3:_="">
    <xsd:import namespace="9881b159-8b8b-4c4c-b99b-d13583923b64"/>
    <xsd:import namespace="510be350-f03d-4894-b7c7-8ba061be52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81b159-8b8b-4c4c-b99b-d13583923b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0be350-f03d-4894-b7c7-8ba061be520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0ca579b-75fd-420e-bc32-088994c4fd72}" ma:internalName="TaxCatchAll" ma:showField="CatchAllData" ma:web="510be350-f03d-4894-b7c7-8ba061be52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75CFB7-08A4-4EFF-AFFD-6993EB373981}"/>
</file>

<file path=customXml/itemProps2.xml><?xml version="1.0" encoding="utf-8"?>
<ds:datastoreItem xmlns:ds="http://schemas.openxmlformats.org/officeDocument/2006/customXml" ds:itemID="{3870AB97-2B4A-432A-BA3B-2B43572EB163}"/>
</file>

<file path=customXml/itemProps3.xml><?xml version="1.0" encoding="utf-8"?>
<ds:datastoreItem xmlns:ds="http://schemas.openxmlformats.org/officeDocument/2006/customXml" ds:itemID="{9394AC85-B222-4E72-9EB4-20950045BA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2009-07-06T19:59:12Z</dcterms:created>
  <dcterms:modified xsi:type="dcterms:W3CDTF">2026-06-18T14:40:00Z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0x010100B57FED583477BA4791FDE1B10EC4D851</vt:lpwstr>
  </property>
  <property fmtid="{D5CDD505-2E9C-101B-9397-08002B2CF9AE}" pid="3" name="MediaServiceImageTags">
    <vt:lpwstr/>
  </property>
</Properties>
</file>